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410" windowHeight="6030" activeTab="0"/>
  </bookViews>
  <sheets>
    <sheet name="PORTAL" sheetId="1" r:id="rId1"/>
  </sheets>
  <definedNames>
    <definedName name="_xlnm.Print_Area" localSheetId="0">'PORTAL'!$A$1:$X$128</definedName>
  </definedNames>
  <calcPr fullCalcOnLoad="1"/>
</workbook>
</file>

<file path=xl/sharedStrings.xml><?xml version="1.0" encoding="utf-8"?>
<sst xmlns="http://schemas.openxmlformats.org/spreadsheetml/2006/main" count="211" uniqueCount="127">
  <si>
    <r>
      <t>INCENTIVO LABORAL OCASIONA  AETA</t>
    </r>
    <r>
      <rPr>
        <b/>
        <sz val="8"/>
        <rFont val="Arial"/>
        <family val="2"/>
      </rPr>
      <t xml:space="preserve">      (7)</t>
    </r>
  </si>
  <si>
    <t>TOTAL  GENERAL</t>
  </si>
  <si>
    <t xml:space="preserve">CAFAE
(1)                  </t>
  </si>
  <si>
    <t>CATEGORIA
Y
NIVEL</t>
  </si>
  <si>
    <r>
      <t xml:space="preserve">INCENTIVO LABORAL OCASIONAL
CAFAE
</t>
    </r>
    <r>
      <rPr>
        <b/>
        <sz val="8"/>
        <rFont val="Arial"/>
        <family val="2"/>
      </rPr>
      <t>(5)</t>
    </r>
  </si>
  <si>
    <t xml:space="preserve">ESCALAFONADOS </t>
  </si>
  <si>
    <t>ESCALAFONADOS</t>
  </si>
  <si>
    <t>MINISTERIO DE SALUD</t>
  </si>
  <si>
    <t>SECTOR : 11 - SALUD</t>
  </si>
  <si>
    <t>PLIEGO  : 11 - MINISTERIO DE SALUD</t>
  </si>
  <si>
    <t>UND. EJEC.  :  ,032 HOSPITAL "VICTOR LARCO HERRERA"</t>
  </si>
  <si>
    <t>RDR</t>
  </si>
  <si>
    <t>CATEGORIA Y NIVEL</t>
  </si>
  <si>
    <t>EJECUCION   MES……………………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</si>
  <si>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</si>
  <si>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</si>
  <si>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</si>
  <si>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</si>
  <si>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</si>
  <si>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GUARDIA HOSPITALARIA                        (3)</t>
  </si>
  <si>
    <t>CAFAE                     (4)</t>
  </si>
  <si>
    <t>AETA                 (6)</t>
  </si>
  <si>
    <t>CAFAE OCASIONAL (2)</t>
  </si>
  <si>
    <t>CAFAE OCASIONAL (4)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</si>
  <si>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</si>
  <si>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</si>
  <si>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</si>
  <si>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</si>
  <si>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</si>
  <si>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</si>
  <si>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</si>
  <si>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</si>
  <si>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</si>
  <si>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</si>
  <si>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</si>
  <si>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</si>
  <si>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</si>
  <si>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SPA</t>
  </si>
  <si>
    <t>SPB</t>
  </si>
  <si>
    <t>PROFESIONAL SPA</t>
  </si>
  <si>
    <t xml:space="preserve"> SPC</t>
  </si>
  <si>
    <t>PROFESIONAL SPB</t>
  </si>
  <si>
    <t xml:space="preserve"> SPD</t>
  </si>
  <si>
    <t>PROFESIONAL SPC</t>
  </si>
  <si>
    <t xml:space="preserve"> SPE</t>
  </si>
  <si>
    <t>PROFESIONAL SPD</t>
  </si>
  <si>
    <t xml:space="preserve"> SPF</t>
  </si>
  <si>
    <t>PROFESIONAL SPE</t>
  </si>
  <si>
    <t xml:space="preserve">   TECNICOS  </t>
  </si>
  <si>
    <t>PROFESIONAL SPF</t>
  </si>
  <si>
    <t xml:space="preserve"> STA</t>
  </si>
  <si>
    <t xml:space="preserve">   TECNICOS  ADMINISTRATIVOS</t>
  </si>
  <si>
    <t xml:space="preserve"> STB</t>
  </si>
  <si>
    <t>TECNICO STA</t>
  </si>
  <si>
    <t xml:space="preserve"> STC</t>
  </si>
  <si>
    <t>TECNICO STB</t>
  </si>
  <si>
    <t>STD</t>
  </si>
  <si>
    <t>TECNICO STC</t>
  </si>
  <si>
    <t xml:space="preserve"> STE</t>
  </si>
  <si>
    <t>TECNICO STD</t>
  </si>
  <si>
    <t xml:space="preserve"> STF</t>
  </si>
  <si>
    <t>TECNICO STE</t>
  </si>
  <si>
    <t xml:space="preserve">   AUXILIARES </t>
  </si>
  <si>
    <t>TECNICO STF</t>
  </si>
  <si>
    <t xml:space="preserve"> SAA</t>
  </si>
  <si>
    <t xml:space="preserve">   AUXILIARES  ADMINISTRATIVOS</t>
  </si>
  <si>
    <t xml:space="preserve"> SAB.</t>
  </si>
  <si>
    <t>AUXILIAR SAA</t>
  </si>
  <si>
    <t xml:space="preserve"> SAC</t>
  </si>
  <si>
    <t>AUXILIAR SAB.</t>
  </si>
  <si>
    <t xml:space="preserve"> SAD</t>
  </si>
  <si>
    <t>AUXILIAR SAC</t>
  </si>
  <si>
    <t>SAE</t>
  </si>
  <si>
    <t>AUXILIAR SAD</t>
  </si>
  <si>
    <t>ESCALAFONADOS ADM.</t>
  </si>
  <si>
    <t>AUXILIAR SAE</t>
  </si>
  <si>
    <t>SUB -TOTAL ADM (01)</t>
  </si>
  <si>
    <t xml:space="preserve">   PERSONAL  CON LABORES ASISTENCIALES</t>
  </si>
  <si>
    <t>PERSONAL CON LABOR ASISTENCIAL</t>
  </si>
  <si>
    <t>PROFESIO SALUD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</si>
  <si>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</si>
  <si>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</si>
  <si>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</si>
  <si>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</si>
  <si>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</si>
  <si>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</si>
  <si>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</si>
  <si>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</si>
  <si>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</si>
  <si>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</si>
  <si>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</si>
  <si>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</si>
  <si>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</si>
  <si>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</si>
  <si>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</si>
  <si>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</si>
  <si>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</si>
  <si>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>TECNOLOGOS  MEDICOS</t>
  </si>
  <si>
    <t>VIII</t>
  </si>
  <si>
    <t>VII</t>
  </si>
  <si>
    <t>VI</t>
  </si>
  <si>
    <t>OTROS  PROF. DE LA SALUD( NIVELES PUP 28,37,46,55)</t>
  </si>
  <si>
    <t>SUB   TOTAL ASISTENCIAL    (2)</t>
  </si>
  <si>
    <t>SUB TOTAL  PUP NORMAL (1+2)</t>
  </si>
  <si>
    <t>RENOVABLES</t>
  </si>
  <si>
    <t>5.2.11.18</t>
  </si>
  <si>
    <t>5.2.11.70</t>
  </si>
  <si>
    <t>5.2.11.71</t>
  </si>
  <si>
    <t>TOTAL GENERAL</t>
  </si>
  <si>
    <t>CUOTA PATRONAL</t>
  </si>
  <si>
    <t xml:space="preserve">MEDICO RESIDENTE       </t>
  </si>
  <si>
    <t xml:space="preserve">DESTACADOS
( RESIDENTES)    </t>
  </si>
  <si>
    <t xml:space="preserve">DESTACADOS    </t>
  </si>
  <si>
    <t>5.1.11.13/   5.1.11.71</t>
  </si>
  <si>
    <t xml:space="preserve">5,1,11,18.  </t>
  </si>
  <si>
    <t xml:space="preserve">5,1,11,70.  </t>
  </si>
  <si>
    <t xml:space="preserve">SUB  TOTAL(3)      </t>
  </si>
  <si>
    <t xml:space="preserve">TOTAL GENERAL    </t>
  </si>
  <si>
    <t>(-) MONTOS DIFERIDO DEL MES DE</t>
  </si>
  <si>
    <t>(-DIFERIDO)</t>
  </si>
  <si>
    <t xml:space="preserve">MONTO  GENERAL                              </t>
  </si>
  <si>
    <t>MONTO GENERAL</t>
  </si>
  <si>
    <t>MONTO  AMPLIACION ……</t>
  </si>
  <si>
    <t>CALENDARIO DIC. MEF</t>
  </si>
  <si>
    <t xml:space="preserve">DECLARACION JURADA SUSTENTO DEL COSTO DE  EJECUCION DE GASTO MES  MARZO   2007            </t>
  </si>
  <si>
    <t xml:space="preserve">AETA
(3)               </t>
  </si>
  <si>
    <t xml:space="preserve">TOTAL MENSUAL
(1 AL 4) 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</si>
</sst>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mmmm\,\ yyyy"/>
    <numFmt numFmtId="179" formatCode="_-* #,##0.00\ _€_-;\-* #,##0.00\ _€_-;_-* &quot;-&quot;??\ _€_-;_-@_-"/>
    <numFmt numFmtId="180" formatCode="0#"/>
    <numFmt numFmtId="181" formatCode="_ * #,##0_ ;_ * \-#,##0_ ;_ * &quot;-&quot;??_ ;_ @_ "/>
    <numFmt numFmtId="182" formatCode="_(* #,##0_);_(* \(#,##0\);_(* &quot;-&quot;??_);_(@_)"/>
    <numFmt numFmtId="183" formatCode="0.0"/>
    <numFmt numFmtId="184" formatCode="#,##0.0"/>
    <numFmt numFmtId="185" formatCode="_ * #,##0.0_ ;_ * \-#,##0.0_ ;_ * &quot;-&quot;??_ ;_ @_ 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" fillId="0" borderId="0" xfId="17" applyNumberFormat="1" applyFont="1" applyFill="1" applyBorder="1" applyAlignment="1">
      <alignment/>
    </xf>
    <xf numFmtId="4" fontId="0" fillId="0" borderId="0" xfId="17" applyNumberFormat="1" applyFont="1" applyFill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3" fontId="0" fillId="0" borderId="0" xfId="17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11" fillId="0" borderId="0" xfId="17" applyNumberFormat="1" applyFont="1" applyFill="1" applyBorder="1" applyAlignment="1">
      <alignment/>
    </xf>
    <xf numFmtId="3" fontId="1" fillId="0" borderId="0" xfId="17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5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3" fillId="2" borderId="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/>
    </xf>
    <xf numFmtId="3" fontId="8" fillId="0" borderId="8" xfId="17" applyNumberFormat="1" applyFont="1" applyFill="1" applyBorder="1" applyAlignment="1">
      <alignment vertical="center"/>
    </xf>
    <xf numFmtId="4" fontId="8" fillId="0" borderId="4" xfId="17" applyNumberFormat="1" applyFont="1" applyFill="1" applyBorder="1" applyAlignment="1">
      <alignment vertical="center"/>
    </xf>
    <xf numFmtId="3" fontId="8" fillId="0" borderId="4" xfId="17" applyNumberFormat="1" applyFont="1" applyFill="1" applyBorder="1" applyAlignment="1">
      <alignment vertical="center"/>
    </xf>
    <xf numFmtId="3" fontId="8" fillId="2" borderId="4" xfId="17" applyNumberFormat="1" applyFont="1" applyFill="1" applyBorder="1" applyAlignment="1">
      <alignment vertical="center"/>
    </xf>
    <xf numFmtId="4" fontId="8" fillId="0" borderId="9" xfId="17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3" fontId="9" fillId="0" borderId="8" xfId="17" applyNumberFormat="1" applyFont="1" applyFill="1" applyBorder="1" applyAlignment="1">
      <alignment vertical="center"/>
    </xf>
    <xf numFmtId="3" fontId="9" fillId="0" borderId="4" xfId="17" applyNumberFormat="1" applyFont="1" applyFill="1" applyBorder="1" applyAlignment="1">
      <alignment vertical="center"/>
    </xf>
    <xf numFmtId="3" fontId="9" fillId="2" borderId="4" xfId="17" applyNumberFormat="1" applyFont="1" applyFill="1" applyBorder="1" applyAlignment="1">
      <alignment vertical="center"/>
    </xf>
    <xf numFmtId="43" fontId="9" fillId="0" borderId="4" xfId="15" applyFont="1" applyFill="1" applyBorder="1" applyAlignment="1">
      <alignment vertical="center"/>
    </xf>
    <xf numFmtId="4" fontId="9" fillId="0" borderId="4" xfId="17" applyNumberFormat="1" applyFont="1" applyFill="1" applyBorder="1" applyAlignment="1">
      <alignment vertical="center"/>
    </xf>
    <xf numFmtId="3" fontId="9" fillId="0" borderId="8" xfId="17" applyNumberFormat="1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180" fontId="0" fillId="0" borderId="6" xfId="0" applyNumberFormat="1" applyFont="1" applyFill="1" applyBorder="1" applyAlignment="1" quotePrefix="1">
      <alignment horizontal="center" vertical="center"/>
    </xf>
    <xf numFmtId="181" fontId="8" fillId="0" borderId="8" xfId="15" applyNumberFormat="1" applyFont="1" applyFill="1" applyBorder="1" applyAlignment="1">
      <alignment vertical="center"/>
    </xf>
    <xf numFmtId="43" fontId="8" fillId="0" borderId="4" xfId="15" applyFont="1" applyFill="1" applyBorder="1" applyAlignment="1">
      <alignment vertical="center"/>
    </xf>
    <xf numFmtId="181" fontId="8" fillId="0" borderId="4" xfId="15" applyNumberFormat="1" applyFont="1" applyFill="1" applyBorder="1" applyAlignment="1">
      <alignment vertical="center"/>
    </xf>
    <xf numFmtId="3" fontId="0" fillId="0" borderId="4" xfId="17" applyNumberFormat="1" applyFont="1" applyFill="1" applyBorder="1" applyAlignment="1">
      <alignment vertical="center"/>
    </xf>
    <xf numFmtId="43" fontId="8" fillId="0" borderId="9" xfId="15" applyFont="1" applyFill="1" applyBorder="1" applyAlignment="1">
      <alignment vertical="center"/>
    </xf>
    <xf numFmtId="4" fontId="8" fillId="2" borderId="4" xfId="17" applyNumberFormat="1" applyFont="1" applyFill="1" applyBorder="1" applyAlignment="1">
      <alignment vertical="center"/>
    </xf>
    <xf numFmtId="43" fontId="9" fillId="2" borderId="4" xfId="15" applyFont="1" applyFill="1" applyBorder="1" applyAlignment="1">
      <alignment vertical="center"/>
    </xf>
    <xf numFmtId="4" fontId="9" fillId="0" borderId="4" xfId="17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 quotePrefix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1" fontId="9" fillId="0" borderId="4" xfId="17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9" fillId="0" borderId="11" xfId="17" applyNumberFormat="1" applyFont="1" applyFill="1" applyBorder="1" applyAlignment="1">
      <alignment vertical="center"/>
    </xf>
    <xf numFmtId="4" fontId="9" fillId="0" borderId="12" xfId="17" applyNumberFormat="1" applyFont="1" applyFill="1" applyBorder="1" applyAlignment="1">
      <alignment vertical="center"/>
    </xf>
    <xf numFmtId="1" fontId="9" fillId="0" borderId="12" xfId="17" applyNumberFormat="1" applyFont="1" applyFill="1" applyBorder="1" applyAlignment="1">
      <alignment vertical="center"/>
    </xf>
    <xf numFmtId="43" fontId="9" fillId="0" borderId="12" xfId="15" applyFont="1" applyFill="1" applyBorder="1" applyAlignment="1">
      <alignment vertical="center"/>
    </xf>
    <xf numFmtId="3" fontId="9" fillId="0" borderId="12" xfId="17" applyNumberFormat="1" applyFont="1" applyFill="1" applyBorder="1" applyAlignment="1">
      <alignment vertical="center"/>
    </xf>
    <xf numFmtId="3" fontId="9" fillId="2" borderId="12" xfId="17" applyNumberFormat="1" applyFont="1" applyFill="1" applyBorder="1" applyAlignment="1">
      <alignment vertical="center"/>
    </xf>
    <xf numFmtId="43" fontId="9" fillId="2" borderId="12" xfId="15" applyFont="1" applyFill="1" applyBorder="1" applyAlignment="1">
      <alignment vertical="center"/>
    </xf>
    <xf numFmtId="3" fontId="8" fillId="0" borderId="13" xfId="17" applyNumberFormat="1" applyFont="1" applyFill="1" applyBorder="1" applyAlignment="1">
      <alignment vertical="center"/>
    </xf>
    <xf numFmtId="4" fontId="8" fillId="0" borderId="14" xfId="17" applyNumberFormat="1" applyFont="1" applyFill="1" applyBorder="1" applyAlignment="1">
      <alignment vertical="center"/>
    </xf>
    <xf numFmtId="3" fontId="8" fillId="0" borderId="15" xfId="17" applyNumberFormat="1" applyFont="1" applyFill="1" applyBorder="1" applyAlignment="1">
      <alignment vertical="center"/>
    </xf>
    <xf numFmtId="3" fontId="8" fillId="0" borderId="16" xfId="17" applyNumberFormat="1" applyFont="1" applyFill="1" applyBorder="1" applyAlignment="1">
      <alignment vertical="center"/>
    </xf>
    <xf numFmtId="3" fontId="8" fillId="2" borderId="15" xfId="17" applyNumberFormat="1" applyFont="1" applyFill="1" applyBorder="1" applyAlignment="1">
      <alignment vertical="center"/>
    </xf>
    <xf numFmtId="4" fontId="8" fillId="2" borderId="17" xfId="17" applyNumberFormat="1" applyFont="1" applyFill="1" applyBorder="1" applyAlignment="1">
      <alignment vertical="center"/>
    </xf>
    <xf numFmtId="43" fontId="8" fillId="0" borderId="16" xfId="15" applyFont="1" applyFill="1" applyBorder="1" applyAlignment="1">
      <alignment vertical="center"/>
    </xf>
    <xf numFmtId="43" fontId="8" fillId="2" borderId="16" xfId="15" applyFont="1" applyFill="1" applyBorder="1" applyAlignment="1">
      <alignment vertical="center"/>
    </xf>
    <xf numFmtId="43" fontId="8" fillId="0" borderId="18" xfId="15" applyFont="1" applyFill="1" applyBorder="1" applyAlignment="1">
      <alignment vertical="center"/>
    </xf>
    <xf numFmtId="3" fontId="8" fillId="0" borderId="19" xfId="17" applyNumberFormat="1" applyFont="1" applyFill="1" applyBorder="1" applyAlignment="1">
      <alignment vertical="center"/>
    </xf>
    <xf numFmtId="43" fontId="8" fillId="0" borderId="20" xfId="15" applyFont="1" applyFill="1" applyBorder="1" applyAlignment="1">
      <alignment vertical="center"/>
    </xf>
    <xf numFmtId="3" fontId="8" fillId="0" borderId="20" xfId="17" applyNumberFormat="1" applyFont="1" applyFill="1" applyBorder="1" applyAlignment="1">
      <alignment vertical="center"/>
    </xf>
    <xf numFmtId="3" fontId="8" fillId="2" borderId="20" xfId="17" applyNumberFormat="1" applyFont="1" applyFill="1" applyBorder="1" applyAlignment="1">
      <alignment vertical="center"/>
    </xf>
    <xf numFmtId="4" fontId="8" fillId="0" borderId="21" xfId="17" applyNumberFormat="1" applyFont="1" applyFill="1" applyBorder="1" applyAlignment="1">
      <alignment vertical="center"/>
    </xf>
    <xf numFmtId="3" fontId="9" fillId="0" borderId="7" xfId="17" applyNumberFormat="1" applyFont="1" applyFill="1" applyBorder="1" applyAlignment="1">
      <alignment vertical="center"/>
    </xf>
    <xf numFmtId="4" fontId="9" fillId="0" borderId="8" xfId="17" applyNumberFormat="1" applyFont="1" applyFill="1" applyBorder="1" applyAlignment="1">
      <alignment vertical="center"/>
    </xf>
    <xf numFmtId="3" fontId="8" fillId="0" borderId="7" xfId="17" applyNumberFormat="1" applyFont="1" applyFill="1" applyBorder="1" applyAlignment="1">
      <alignment vertical="center"/>
    </xf>
    <xf numFmtId="3" fontId="8" fillId="0" borderId="22" xfId="17" applyNumberFormat="1" applyFont="1" applyFill="1" applyBorder="1" applyAlignment="1">
      <alignment vertical="center"/>
    </xf>
    <xf numFmtId="4" fontId="8" fillId="0" borderId="23" xfId="17" applyNumberFormat="1" applyFont="1" applyFill="1" applyBorder="1" applyAlignment="1">
      <alignment vertical="center"/>
    </xf>
    <xf numFmtId="3" fontId="8" fillId="0" borderId="23" xfId="17" applyNumberFormat="1" applyFont="1" applyFill="1" applyBorder="1" applyAlignment="1">
      <alignment horizontal="center" vertical="center"/>
    </xf>
    <xf numFmtId="3" fontId="8" fillId="0" borderId="23" xfId="17" applyNumberFormat="1" applyFont="1" applyFill="1" applyBorder="1" applyAlignment="1">
      <alignment vertical="center"/>
    </xf>
    <xf numFmtId="3" fontId="11" fillId="0" borderId="4" xfId="17" applyNumberFormat="1" applyFont="1" applyFill="1" applyBorder="1" applyAlignment="1">
      <alignment vertical="center"/>
    </xf>
    <xf numFmtId="4" fontId="11" fillId="0" borderId="4" xfId="17" applyNumberFormat="1" applyFont="1" applyFill="1" applyBorder="1" applyAlignment="1">
      <alignment vertical="center"/>
    </xf>
    <xf numFmtId="4" fontId="11" fillId="2" borderId="4" xfId="17" applyNumberFormat="1" applyFont="1" applyFill="1" applyBorder="1" applyAlignment="1">
      <alignment vertical="center"/>
    </xf>
    <xf numFmtId="4" fontId="8" fillId="0" borderId="24" xfId="17" applyNumberFormat="1" applyFont="1" applyFill="1" applyBorder="1" applyAlignment="1">
      <alignment vertical="center"/>
    </xf>
    <xf numFmtId="4" fontId="8" fillId="0" borderId="7" xfId="17" applyNumberFormat="1" applyFont="1" applyFill="1" applyBorder="1" applyAlignment="1">
      <alignment vertical="center"/>
    </xf>
    <xf numFmtId="3" fontId="8" fillId="0" borderId="9" xfId="17" applyNumberFormat="1" applyFont="1" applyFill="1" applyBorder="1" applyAlignment="1">
      <alignment vertical="center"/>
    </xf>
    <xf numFmtId="3" fontId="9" fillId="0" borderId="9" xfId="17" applyNumberFormat="1" applyFont="1" applyFill="1" applyBorder="1" applyAlignment="1">
      <alignment vertical="center"/>
    </xf>
    <xf numFmtId="4" fontId="9" fillId="0" borderId="7" xfId="17" applyNumberFormat="1" applyFont="1" applyFill="1" applyBorder="1" applyAlignment="1">
      <alignment vertical="center"/>
    </xf>
    <xf numFmtId="4" fontId="9" fillId="0" borderId="9" xfId="17" applyNumberFormat="1" applyFont="1" applyFill="1" applyBorder="1" applyAlignment="1">
      <alignment vertical="center"/>
    </xf>
    <xf numFmtId="3" fontId="11" fillId="0" borderId="7" xfId="17" applyNumberFormat="1" applyFont="1" applyFill="1" applyBorder="1" applyAlignment="1">
      <alignment vertical="center"/>
    </xf>
    <xf numFmtId="3" fontId="11" fillId="0" borderId="25" xfId="17" applyNumberFormat="1" applyFont="1" applyFill="1" applyBorder="1" applyAlignment="1">
      <alignment vertical="center"/>
    </xf>
    <xf numFmtId="3" fontId="11" fillId="0" borderId="12" xfId="17" applyNumberFormat="1" applyFont="1" applyFill="1" applyBorder="1" applyAlignment="1">
      <alignment vertical="center"/>
    </xf>
    <xf numFmtId="3" fontId="8" fillId="0" borderId="24" xfId="17" applyNumberFormat="1" applyFont="1" applyFill="1" applyBorder="1" applyAlignment="1">
      <alignment vertical="center"/>
    </xf>
    <xf numFmtId="4" fontId="8" fillId="0" borderId="9" xfId="17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right" vertical="center" wrapText="1"/>
    </xf>
    <xf numFmtId="43" fontId="9" fillId="0" borderId="9" xfId="15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right" vertical="center" wrapText="1"/>
    </xf>
    <xf numFmtId="3" fontId="9" fillId="0" borderId="8" xfId="17" applyNumberFormat="1" applyFont="1" applyFill="1" applyBorder="1" applyAlignment="1">
      <alignment horizontal="center"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2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4" fontId="9" fillId="2" borderId="4" xfId="17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9" fillId="0" borderId="4" xfId="15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" fontId="11" fillId="0" borderId="7" xfId="17" applyNumberFormat="1" applyFont="1" applyFill="1" applyBorder="1" applyAlignment="1">
      <alignment horizontal="center" vertical="center"/>
    </xf>
    <xf numFmtId="3" fontId="11" fillId="0" borderId="4" xfId="17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8" fontId="7" fillId="0" borderId="3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78" fontId="5" fillId="0" borderId="28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78" fontId="5" fillId="0" borderId="40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8" fontId="6" fillId="0" borderId="39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8" fontId="6" fillId="0" borderId="4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3" fontId="1" fillId="0" borderId="7" xfId="17" applyNumberFormat="1" applyFont="1" applyFill="1" applyBorder="1" applyAlignment="1">
      <alignment horizontal="center" vertical="center" wrapText="1"/>
    </xf>
    <xf numFmtId="3" fontId="1" fillId="0" borderId="4" xfId="17" applyNumberFormat="1" applyFont="1" applyFill="1" applyBorder="1" applyAlignment="1">
      <alignment horizontal="center" vertical="center" wrapText="1"/>
    </xf>
    <xf numFmtId="3" fontId="1" fillId="0" borderId="9" xfId="17" applyNumberFormat="1" applyFont="1" applyFill="1" applyBorder="1" applyAlignment="1">
      <alignment horizontal="center" vertical="center" wrapText="1"/>
    </xf>
    <xf numFmtId="178" fontId="5" fillId="0" borderId="39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8" fontId="5" fillId="2" borderId="39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/>
    </xf>
    <xf numFmtId="4" fontId="14" fillId="0" borderId="23" xfId="17" applyNumberFormat="1" applyFont="1" applyFill="1" applyBorder="1" applyAlignment="1">
      <alignment vertical="center"/>
    </xf>
    <xf numFmtId="4" fontId="14" fillId="0" borderId="52" xfId="17" applyNumberFormat="1" applyFont="1" applyFill="1" applyBorder="1" applyAlignment="1">
      <alignment vertical="center"/>
    </xf>
    <xf numFmtId="4" fontId="14" fillId="0" borderId="9" xfId="17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1"/>
  <sheetViews>
    <sheetView tabSelected="1" view="pageBreakPreview" zoomScale="60" zoomScaleNormal="75" workbookViewId="0" topLeftCell="A1">
      <pane xSplit="2" topLeftCell="C1" activePane="topRight" state="frozen"/>
      <selection pane="topLeft" activeCell="A80" sqref="A80"/>
      <selection pane="topRight" activeCell="L11" sqref="L11:L12"/>
    </sheetView>
  </sheetViews>
  <sheetFormatPr defaultColWidth="11.421875" defaultRowHeight="23.25" customHeight="1"/>
  <cols>
    <col min="1" max="1" width="22.57421875" style="0" customWidth="1"/>
    <col min="2" max="2" width="7.28125" style="0" customWidth="1"/>
    <col min="3" max="3" width="15.7109375" style="0" customWidth="1"/>
    <col min="4" max="4" width="5.7109375" style="0" customWidth="1"/>
    <col min="5" max="5" width="15.7109375" style="0" customWidth="1"/>
    <col min="6" max="6" width="5.7109375" style="0" customWidth="1"/>
    <col min="7" max="7" width="16.421875" style="0" customWidth="1"/>
    <col min="8" max="8" width="5.7109375" style="0" customWidth="1"/>
    <col min="9" max="9" width="16.57421875" style="0" customWidth="1"/>
    <col min="11" max="11" width="5.7109375" style="27" customWidth="1"/>
    <col min="12" max="12" width="16.421875" style="27" customWidth="1"/>
    <col min="14" max="14" width="22.28125" style="0" customWidth="1"/>
    <col min="15" max="15" width="2.8515625" style="0" customWidth="1"/>
    <col min="20" max="20" width="15.7109375" style="0" customWidth="1"/>
    <col min="21" max="21" width="2.8515625" style="0" customWidth="1"/>
    <col min="22" max="22" width="24.28125" style="0" customWidth="1"/>
    <col min="23" max="23" width="5.7109375" style="0" customWidth="1"/>
    <col min="24" max="24" width="16.28125" style="0" customWidth="1"/>
  </cols>
  <sheetData>
    <row r="1" ht="12" customHeight="1"/>
    <row r="2" spans="1:23" ht="14.25" customHeight="1">
      <c r="A2" s="177" t="s">
        <v>7</v>
      </c>
      <c r="B2" s="177"/>
      <c r="C2" s="177"/>
      <c r="D2" s="1"/>
      <c r="E2" s="1"/>
      <c r="F2" s="1"/>
      <c r="G2" s="1"/>
      <c r="H2" s="178"/>
      <c r="I2" s="178"/>
      <c r="J2" s="178"/>
      <c r="K2" s="178"/>
      <c r="L2" s="178"/>
      <c r="M2" s="1"/>
      <c r="N2" s="1"/>
      <c r="O2" s="1"/>
      <c r="P2" s="1"/>
      <c r="Q2" s="1"/>
      <c r="R2" s="1"/>
      <c r="S2" s="1"/>
      <c r="T2" s="1"/>
      <c r="W2" s="2"/>
    </row>
    <row r="3" spans="1:24" ht="12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1:24" ht="19.5" customHeight="1">
      <c r="A4" s="179" t="s">
        <v>124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</row>
    <row r="5" spans="1:24" ht="12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</row>
    <row r="6" spans="1:15" s="25" customFormat="1" ht="14.25" customHeight="1">
      <c r="A6" s="115" t="s">
        <v>8</v>
      </c>
      <c r="B6" s="116"/>
      <c r="C6" s="24"/>
      <c r="D6" s="24"/>
      <c r="E6" s="24"/>
      <c r="F6" s="24"/>
      <c r="G6" s="24"/>
      <c r="H6" s="24"/>
      <c r="I6" s="24"/>
      <c r="J6" s="24"/>
      <c r="K6" s="117"/>
      <c r="L6" s="117"/>
      <c r="M6" s="24"/>
      <c r="N6" s="24"/>
      <c r="O6" s="24"/>
    </row>
    <row r="7" spans="1:20" s="25" customFormat="1" ht="14.25" customHeight="1" thickBot="1">
      <c r="A7" s="115" t="s">
        <v>9</v>
      </c>
      <c r="B7" s="116"/>
      <c r="C7" s="24"/>
      <c r="D7" s="24"/>
      <c r="E7" s="24"/>
      <c r="F7" s="24"/>
      <c r="G7" s="24"/>
      <c r="H7" s="24"/>
      <c r="I7" s="24"/>
      <c r="J7" s="24"/>
      <c r="K7" s="117"/>
      <c r="L7" s="117"/>
      <c r="N7" s="24"/>
      <c r="O7" s="24"/>
      <c r="T7" s="3"/>
    </row>
    <row r="8" spans="1:20" s="25" customFormat="1" ht="18" customHeight="1" thickBot="1">
      <c r="A8" s="171" t="s">
        <v>10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18"/>
      <c r="P8" s="172" t="s">
        <v>11</v>
      </c>
      <c r="Q8" s="173"/>
      <c r="R8" s="173"/>
      <c r="S8" s="173"/>
      <c r="T8" s="174"/>
    </row>
    <row r="9" spans="1:20" ht="12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28"/>
      <c r="L9" s="28"/>
      <c r="M9" s="4"/>
      <c r="N9" s="4"/>
      <c r="O9" s="4"/>
      <c r="P9" s="5"/>
      <c r="Q9" s="6"/>
      <c r="R9" s="6"/>
      <c r="S9" s="6"/>
      <c r="T9" s="7"/>
    </row>
    <row r="10" spans="1:24" ht="30.75" customHeight="1" thickBot="1">
      <c r="A10" s="175" t="s">
        <v>12</v>
      </c>
      <c r="B10" s="127" t="s">
        <v>13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46"/>
      <c r="O10" s="8"/>
      <c r="P10" s="147"/>
      <c r="Q10" s="148"/>
      <c r="R10" s="148"/>
      <c r="S10" s="148"/>
      <c r="T10" s="149"/>
      <c r="U10" s="9"/>
      <c r="V10" s="150" t="s">
        <v>14</v>
      </c>
      <c r="W10" s="151"/>
      <c r="X10" s="152"/>
    </row>
    <row r="11" spans="1:24" ht="30.75" customHeight="1">
      <c r="A11" s="176"/>
      <c r="B11" s="153" t="s">
        <v>15</v>
      </c>
      <c r="C11" s="167" t="s">
        <v>16</v>
      </c>
      <c r="D11" s="167" t="s">
        <v>17</v>
      </c>
      <c r="E11" s="167" t="s">
        <v>18</v>
      </c>
      <c r="F11" s="157" t="s">
        <v>17</v>
      </c>
      <c r="G11" s="167" t="s">
        <v>19</v>
      </c>
      <c r="H11" s="157" t="s">
        <v>17</v>
      </c>
      <c r="I11" s="183" t="s">
        <v>20</v>
      </c>
      <c r="J11" s="142" t="s">
        <v>4</v>
      </c>
      <c r="K11" s="184" t="s">
        <v>17</v>
      </c>
      <c r="L11" s="186" t="s">
        <v>21</v>
      </c>
      <c r="M11" s="142" t="s">
        <v>0</v>
      </c>
      <c r="N11" s="144" t="s">
        <v>1</v>
      </c>
      <c r="O11" s="10"/>
      <c r="P11" s="168" t="s">
        <v>2</v>
      </c>
      <c r="Q11" s="138" t="s">
        <v>22</v>
      </c>
      <c r="R11" s="138" t="s">
        <v>125</v>
      </c>
      <c r="S11" s="138" t="s">
        <v>23</v>
      </c>
      <c r="T11" s="139" t="s">
        <v>126</v>
      </c>
      <c r="U11" s="9"/>
      <c r="V11" s="140" t="s">
        <v>3</v>
      </c>
      <c r="W11" s="155" t="s">
        <v>17</v>
      </c>
      <c r="X11" s="159" t="s">
        <v>24</v>
      </c>
    </row>
    <row r="12" spans="1:24" ht="30.75" customHeight="1">
      <c r="A12" s="176"/>
      <c r="B12" s="154"/>
      <c r="C12" s="143"/>
      <c r="D12" s="170"/>
      <c r="E12" s="143"/>
      <c r="F12" s="158"/>
      <c r="G12" s="143"/>
      <c r="H12" s="158"/>
      <c r="I12" s="158"/>
      <c r="J12" s="143"/>
      <c r="K12" s="185"/>
      <c r="L12" s="185"/>
      <c r="M12" s="143"/>
      <c r="N12" s="145"/>
      <c r="O12" s="11"/>
      <c r="P12" s="168"/>
      <c r="Q12" s="138"/>
      <c r="R12" s="138"/>
      <c r="S12" s="138"/>
      <c r="T12" s="139"/>
      <c r="U12" s="9"/>
      <c r="V12" s="140"/>
      <c r="W12" s="155"/>
      <c r="X12" s="159"/>
    </row>
    <row r="13" spans="1:24" ht="18.75" customHeight="1">
      <c r="A13" s="161" t="s">
        <v>25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  <c r="O13" s="11"/>
      <c r="P13" s="164" t="s">
        <v>25</v>
      </c>
      <c r="Q13" s="165"/>
      <c r="R13" s="165"/>
      <c r="S13" s="165"/>
      <c r="T13" s="166"/>
      <c r="U13" s="9"/>
      <c r="V13" s="141"/>
      <c r="W13" s="156"/>
      <c r="X13" s="160"/>
    </row>
    <row r="14" spans="1:24" ht="26.25" customHeight="1" thickBot="1">
      <c r="A14" s="120" t="s">
        <v>26</v>
      </c>
      <c r="B14" s="34">
        <f>SUM(B15:B23)</f>
        <v>6</v>
      </c>
      <c r="C14" s="35">
        <f>SUM(C15:C23)</f>
        <v>19005.39</v>
      </c>
      <c r="D14" s="35"/>
      <c r="E14" s="35"/>
      <c r="F14" s="35"/>
      <c r="G14" s="35"/>
      <c r="H14" s="36">
        <f>SUM(H15:H23)</f>
        <v>6</v>
      </c>
      <c r="I14" s="35">
        <f>SUM(I15:I23)</f>
        <v>29948</v>
      </c>
      <c r="J14" s="35"/>
      <c r="K14" s="37"/>
      <c r="L14" s="35"/>
      <c r="M14" s="35"/>
      <c r="N14" s="38">
        <f>SUM(N15:N23)</f>
        <v>48953.39</v>
      </c>
      <c r="O14" s="12"/>
      <c r="P14" s="93"/>
      <c r="Q14" s="35"/>
      <c r="R14" s="35"/>
      <c r="S14" s="35"/>
      <c r="T14" s="38"/>
      <c r="U14" s="9"/>
      <c r="V14" s="103" t="s">
        <v>25</v>
      </c>
      <c r="W14" s="104"/>
      <c r="X14" s="105"/>
    </row>
    <row r="15" spans="1:24" ht="16.5" customHeight="1">
      <c r="A15" s="113" t="s">
        <v>27</v>
      </c>
      <c r="B15" s="34"/>
      <c r="C15" s="35"/>
      <c r="D15" s="35"/>
      <c r="E15" s="35"/>
      <c r="F15" s="35"/>
      <c r="G15" s="35"/>
      <c r="H15" s="35"/>
      <c r="I15" s="36"/>
      <c r="J15" s="36"/>
      <c r="K15" s="37"/>
      <c r="L15" s="37"/>
      <c r="M15" s="36"/>
      <c r="N15" s="38"/>
      <c r="O15" s="12"/>
      <c r="P15" s="84"/>
      <c r="Q15" s="36"/>
      <c r="R15" s="36"/>
      <c r="S15" s="36"/>
      <c r="T15" s="94"/>
      <c r="U15" s="9"/>
      <c r="V15" s="112"/>
      <c r="W15" s="109">
        <f>SUM(W16+W25+W32+W39)</f>
        <v>273</v>
      </c>
      <c r="X15" s="106">
        <f>SUM(X16+X25+X32+X39)</f>
        <v>195355.17</v>
      </c>
    </row>
    <row r="16" spans="1:24" ht="24" customHeight="1">
      <c r="A16" s="39" t="s">
        <v>28</v>
      </c>
      <c r="B16" s="40"/>
      <c r="C16" s="41"/>
      <c r="D16" s="41"/>
      <c r="E16" s="41"/>
      <c r="F16" s="41"/>
      <c r="G16" s="41"/>
      <c r="H16" s="41"/>
      <c r="I16" s="41"/>
      <c r="J16" s="41"/>
      <c r="K16" s="42"/>
      <c r="L16" s="42"/>
      <c r="M16" s="41"/>
      <c r="N16" s="38"/>
      <c r="O16" s="13"/>
      <c r="P16" s="82"/>
      <c r="Q16" s="41"/>
      <c r="R16" s="41"/>
      <c r="S16" s="41"/>
      <c r="T16" s="95"/>
      <c r="U16" s="9"/>
      <c r="V16" s="120" t="s">
        <v>26</v>
      </c>
      <c r="W16" s="34">
        <f>SUM(W17:W24)</f>
        <v>5</v>
      </c>
      <c r="X16" s="38">
        <f>SUM(X17:X24)</f>
        <v>7153.53</v>
      </c>
    </row>
    <row r="17" spans="1:24" ht="16.5" customHeight="1">
      <c r="A17" s="39" t="s">
        <v>29</v>
      </c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1"/>
      <c r="N17" s="38"/>
      <c r="O17" s="13"/>
      <c r="P17" s="82"/>
      <c r="Q17" s="41"/>
      <c r="R17" s="41"/>
      <c r="S17" s="41"/>
      <c r="T17" s="95"/>
      <c r="U17" s="9"/>
      <c r="V17" s="39" t="s">
        <v>28</v>
      </c>
      <c r="W17" s="40"/>
      <c r="X17" s="95"/>
    </row>
    <row r="18" spans="1:24" ht="16.5" customHeight="1">
      <c r="A18" s="39" t="s">
        <v>30</v>
      </c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42"/>
      <c r="M18" s="41"/>
      <c r="N18" s="38"/>
      <c r="O18" s="13"/>
      <c r="P18" s="82"/>
      <c r="Q18" s="41"/>
      <c r="R18" s="41"/>
      <c r="S18" s="41"/>
      <c r="T18" s="95"/>
      <c r="U18" s="9"/>
      <c r="V18" s="39" t="s">
        <v>29</v>
      </c>
      <c r="W18" s="40"/>
      <c r="X18" s="95"/>
    </row>
    <row r="19" spans="1:24" ht="16.5" customHeight="1">
      <c r="A19" s="39" t="s">
        <v>31</v>
      </c>
      <c r="B19" s="40">
        <v>1</v>
      </c>
      <c r="C19" s="43">
        <v>3717.44</v>
      </c>
      <c r="D19" s="41"/>
      <c r="E19" s="41"/>
      <c r="F19" s="41"/>
      <c r="G19" s="41"/>
      <c r="H19" s="41">
        <v>1</v>
      </c>
      <c r="I19" s="43">
        <v>8658</v>
      </c>
      <c r="J19" s="41"/>
      <c r="K19" s="42"/>
      <c r="L19" s="42"/>
      <c r="M19" s="41"/>
      <c r="N19" s="38">
        <f>C19+E19+G19+I19+J19+L19+M19</f>
        <v>12375.44</v>
      </c>
      <c r="O19" s="13"/>
      <c r="P19" s="96"/>
      <c r="Q19" s="44"/>
      <c r="R19" s="44"/>
      <c r="S19" s="44"/>
      <c r="T19" s="97"/>
      <c r="U19" s="9"/>
      <c r="V19" s="39" t="s">
        <v>30</v>
      </c>
      <c r="W19" s="40"/>
      <c r="X19" s="95"/>
    </row>
    <row r="20" spans="1:24" ht="16.5" customHeight="1">
      <c r="A20" s="39" t="s">
        <v>32</v>
      </c>
      <c r="B20" s="40">
        <v>2</v>
      </c>
      <c r="C20" s="44">
        <v>7189.31</v>
      </c>
      <c r="D20" s="44"/>
      <c r="E20" s="44"/>
      <c r="F20" s="44"/>
      <c r="G20" s="44"/>
      <c r="H20" s="41">
        <v>2</v>
      </c>
      <c r="I20" s="43">
        <v>10916</v>
      </c>
      <c r="J20" s="41"/>
      <c r="K20" s="42"/>
      <c r="L20" s="42"/>
      <c r="M20" s="41"/>
      <c r="N20" s="38">
        <f>C20+E20+G20+I20+J20+L20+M20</f>
        <v>18105.31</v>
      </c>
      <c r="O20" s="13"/>
      <c r="P20" s="96"/>
      <c r="Q20" s="44"/>
      <c r="R20" s="44"/>
      <c r="S20" s="44"/>
      <c r="T20" s="97"/>
      <c r="U20" s="9"/>
      <c r="V20" s="39" t="s">
        <v>31</v>
      </c>
      <c r="W20" s="40"/>
      <c r="X20" s="95"/>
    </row>
    <row r="21" spans="1:24" ht="16.5" customHeight="1">
      <c r="A21" s="39" t="s">
        <v>33</v>
      </c>
      <c r="B21" s="40">
        <v>3</v>
      </c>
      <c r="C21" s="43">
        <v>8098.64</v>
      </c>
      <c r="D21" s="41"/>
      <c r="E21" s="41"/>
      <c r="F21" s="41"/>
      <c r="G21" s="41"/>
      <c r="H21" s="41">
        <v>3</v>
      </c>
      <c r="I21" s="43">
        <v>10374</v>
      </c>
      <c r="J21" s="41"/>
      <c r="K21" s="42"/>
      <c r="L21" s="42"/>
      <c r="M21" s="41"/>
      <c r="N21" s="38">
        <f>C21+E21+G21+I21+J21+L21+M21</f>
        <v>18472.64</v>
      </c>
      <c r="O21" s="13"/>
      <c r="P21" s="96"/>
      <c r="Q21" s="44"/>
      <c r="R21" s="44"/>
      <c r="S21" s="44"/>
      <c r="T21" s="97"/>
      <c r="U21" s="9"/>
      <c r="V21" s="39" t="s">
        <v>32</v>
      </c>
      <c r="W21" s="40">
        <v>1</v>
      </c>
      <c r="X21" s="97">
        <v>1999.29</v>
      </c>
    </row>
    <row r="22" spans="1:24" ht="16.5" customHeight="1">
      <c r="A22" s="39" t="s">
        <v>34</v>
      </c>
      <c r="B22" s="40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1"/>
      <c r="N22" s="38"/>
      <c r="O22" s="13"/>
      <c r="P22" s="82"/>
      <c r="Q22" s="41"/>
      <c r="R22" s="41"/>
      <c r="S22" s="41"/>
      <c r="T22" s="95"/>
      <c r="U22" s="9"/>
      <c r="V22" s="39" t="s">
        <v>33</v>
      </c>
      <c r="W22" s="40">
        <v>1</v>
      </c>
      <c r="X22" s="107">
        <v>2691.49</v>
      </c>
    </row>
    <row r="23" spans="1:24" ht="16.5" customHeight="1">
      <c r="A23" s="39" t="s">
        <v>35</v>
      </c>
      <c r="B23" s="40"/>
      <c r="C23" s="41"/>
      <c r="D23" s="41"/>
      <c r="E23" s="41"/>
      <c r="F23" s="41"/>
      <c r="G23" s="41"/>
      <c r="H23" s="41"/>
      <c r="I23" s="41"/>
      <c r="J23" s="41"/>
      <c r="K23" s="42"/>
      <c r="L23" s="42"/>
      <c r="M23" s="41"/>
      <c r="N23" s="38"/>
      <c r="O23" s="13"/>
      <c r="P23" s="82"/>
      <c r="Q23" s="41"/>
      <c r="R23" s="41"/>
      <c r="S23" s="41"/>
      <c r="T23" s="95"/>
      <c r="U23" s="9"/>
      <c r="V23" s="39" t="s">
        <v>34</v>
      </c>
      <c r="W23" s="40"/>
      <c r="X23" s="95"/>
    </row>
    <row r="24" spans="1:24" ht="16.5" customHeight="1">
      <c r="A24" s="120" t="s">
        <v>36</v>
      </c>
      <c r="B24" s="34">
        <f>SUM(B25:B30)</f>
        <v>16</v>
      </c>
      <c r="C24" s="35">
        <f>SUM(C25:C30)</f>
        <v>11266.519999999999</v>
      </c>
      <c r="D24" s="36"/>
      <c r="E24" s="35"/>
      <c r="F24" s="41"/>
      <c r="G24" s="41"/>
      <c r="H24" s="36">
        <f>SUM(H25:H30)</f>
        <v>14</v>
      </c>
      <c r="I24" s="35">
        <f>SUM(I25:I30)</f>
        <v>16094.54</v>
      </c>
      <c r="J24" s="41"/>
      <c r="K24" s="42"/>
      <c r="L24" s="42"/>
      <c r="M24" s="41"/>
      <c r="N24" s="38">
        <f>SUM(N25:N30)</f>
        <v>27361.059999999998</v>
      </c>
      <c r="O24" s="13"/>
      <c r="P24" s="93"/>
      <c r="Q24" s="35"/>
      <c r="R24" s="35"/>
      <c r="S24" s="35"/>
      <c r="T24" s="38"/>
      <c r="U24" s="9"/>
      <c r="V24" s="39" t="s">
        <v>35</v>
      </c>
      <c r="W24" s="40">
        <v>3</v>
      </c>
      <c r="X24" s="107">
        <v>2462.75</v>
      </c>
    </row>
    <row r="25" spans="1:24" ht="24" customHeight="1">
      <c r="A25" s="113" t="s">
        <v>37</v>
      </c>
      <c r="B25" s="45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1"/>
      <c r="N25" s="38">
        <f aca="true" t="shared" si="0" ref="N25:N30">C25+E25+G25+I25+J25+L25+M25</f>
        <v>0</v>
      </c>
      <c r="O25" s="13"/>
      <c r="P25" s="82"/>
      <c r="Q25" s="41"/>
      <c r="R25" s="41"/>
      <c r="S25" s="41"/>
      <c r="T25" s="95"/>
      <c r="U25" s="9"/>
      <c r="V25" s="29" t="s">
        <v>36</v>
      </c>
      <c r="W25" s="34">
        <f>SUM(W26:W31)</f>
        <v>10</v>
      </c>
      <c r="X25" s="38">
        <f>SUM(X26:X31)</f>
        <v>6791.76</v>
      </c>
    </row>
    <row r="26" spans="1:24" ht="16.5" customHeight="1">
      <c r="A26" s="113" t="s">
        <v>38</v>
      </c>
      <c r="B26" s="40"/>
      <c r="C26" s="41"/>
      <c r="D26" s="41"/>
      <c r="E26" s="41"/>
      <c r="F26" s="41"/>
      <c r="G26" s="41"/>
      <c r="H26" s="41"/>
      <c r="I26" s="41"/>
      <c r="J26" s="41"/>
      <c r="K26" s="42"/>
      <c r="L26" s="42"/>
      <c r="M26" s="41"/>
      <c r="N26" s="38">
        <f t="shared" si="0"/>
        <v>0</v>
      </c>
      <c r="O26" s="13"/>
      <c r="P26" s="82"/>
      <c r="Q26" s="41"/>
      <c r="R26" s="41"/>
      <c r="S26" s="41"/>
      <c r="T26" s="95"/>
      <c r="U26" s="9"/>
      <c r="V26" s="113" t="s">
        <v>39</v>
      </c>
      <c r="W26" s="40">
        <v>3</v>
      </c>
      <c r="X26" s="107">
        <v>1523.6</v>
      </c>
    </row>
    <row r="27" spans="1:24" ht="16.5" customHeight="1">
      <c r="A27" s="113" t="s">
        <v>40</v>
      </c>
      <c r="B27" s="40"/>
      <c r="C27" s="44"/>
      <c r="D27" s="44"/>
      <c r="E27" s="44"/>
      <c r="F27" s="44"/>
      <c r="G27" s="44"/>
      <c r="H27" s="44"/>
      <c r="I27" s="41"/>
      <c r="J27" s="41"/>
      <c r="K27" s="42"/>
      <c r="L27" s="42"/>
      <c r="M27" s="41"/>
      <c r="N27" s="38">
        <f t="shared" si="0"/>
        <v>0</v>
      </c>
      <c r="O27" s="13"/>
      <c r="P27" s="82"/>
      <c r="Q27" s="41"/>
      <c r="R27" s="41"/>
      <c r="S27" s="41"/>
      <c r="T27" s="95"/>
      <c r="U27" s="9"/>
      <c r="V27" s="113" t="s">
        <v>41</v>
      </c>
      <c r="W27" s="40">
        <v>1</v>
      </c>
      <c r="X27" s="107">
        <v>781.28</v>
      </c>
    </row>
    <row r="28" spans="1:24" ht="16.5" customHeight="1">
      <c r="A28" s="113" t="s">
        <v>42</v>
      </c>
      <c r="B28" s="40">
        <v>8</v>
      </c>
      <c r="C28" s="44">
        <v>5571.11</v>
      </c>
      <c r="D28" s="44"/>
      <c r="E28" s="44"/>
      <c r="F28" s="44"/>
      <c r="G28" s="44"/>
      <c r="H28" s="41">
        <v>6</v>
      </c>
      <c r="I28" s="44">
        <v>8270</v>
      </c>
      <c r="J28" s="41"/>
      <c r="K28" s="42"/>
      <c r="L28" s="42"/>
      <c r="M28" s="41"/>
      <c r="N28" s="38">
        <f t="shared" si="0"/>
        <v>13841.11</v>
      </c>
      <c r="O28" s="13"/>
      <c r="P28" s="96"/>
      <c r="Q28" s="44"/>
      <c r="R28" s="44"/>
      <c r="S28" s="44"/>
      <c r="T28" s="97"/>
      <c r="U28" s="9"/>
      <c r="V28" s="113" t="s">
        <v>43</v>
      </c>
      <c r="W28" s="40">
        <v>3</v>
      </c>
      <c r="X28" s="97">
        <v>2322.16</v>
      </c>
    </row>
    <row r="29" spans="1:24" ht="16.5" customHeight="1">
      <c r="A29" s="113" t="s">
        <v>44</v>
      </c>
      <c r="B29" s="40">
        <v>4</v>
      </c>
      <c r="C29" s="44">
        <v>2705.42</v>
      </c>
      <c r="D29" s="44"/>
      <c r="E29" s="44"/>
      <c r="F29" s="44"/>
      <c r="G29" s="44"/>
      <c r="H29" s="41">
        <v>4</v>
      </c>
      <c r="I29" s="44">
        <v>4472</v>
      </c>
      <c r="J29" s="41"/>
      <c r="K29" s="42"/>
      <c r="L29" s="42"/>
      <c r="M29" s="41"/>
      <c r="N29" s="38">
        <f t="shared" si="0"/>
        <v>7177.42</v>
      </c>
      <c r="O29" s="13"/>
      <c r="P29" s="96"/>
      <c r="Q29" s="44"/>
      <c r="R29" s="44"/>
      <c r="S29" s="44"/>
      <c r="T29" s="97"/>
      <c r="U29" s="9"/>
      <c r="V29" s="113" t="s">
        <v>45</v>
      </c>
      <c r="W29" s="40">
        <v>2</v>
      </c>
      <c r="X29" s="97">
        <v>1393.28</v>
      </c>
    </row>
    <row r="30" spans="1:24" ht="16.5" customHeight="1">
      <c r="A30" s="113" t="s">
        <v>46</v>
      </c>
      <c r="B30" s="40">
        <v>4</v>
      </c>
      <c r="C30" s="43">
        <v>2989.99</v>
      </c>
      <c r="D30" s="41"/>
      <c r="E30" s="41"/>
      <c r="F30" s="41"/>
      <c r="G30" s="41"/>
      <c r="H30" s="41">
        <v>4</v>
      </c>
      <c r="I30" s="44">
        <v>3352.54</v>
      </c>
      <c r="J30" s="41"/>
      <c r="K30" s="42"/>
      <c r="L30" s="42"/>
      <c r="M30" s="41"/>
      <c r="N30" s="38">
        <f t="shared" si="0"/>
        <v>6342.53</v>
      </c>
      <c r="O30" s="13"/>
      <c r="P30" s="96"/>
      <c r="Q30" s="44"/>
      <c r="R30" s="44"/>
      <c r="S30" s="44"/>
      <c r="T30" s="97"/>
      <c r="U30" s="9"/>
      <c r="V30" s="113" t="s">
        <v>47</v>
      </c>
      <c r="W30" s="40">
        <v>1</v>
      </c>
      <c r="X30" s="97">
        <v>771.44</v>
      </c>
    </row>
    <row r="31" spans="1:24" ht="16.5" customHeight="1">
      <c r="A31" s="29" t="s">
        <v>48</v>
      </c>
      <c r="B31" s="34">
        <f aca="true" t="shared" si="1" ref="B31:I31">SUM(B32:B37)</f>
        <v>81</v>
      </c>
      <c r="C31" s="35">
        <f t="shared" si="1"/>
        <v>52031.28</v>
      </c>
      <c r="D31" s="36"/>
      <c r="E31" s="35"/>
      <c r="F31" s="36">
        <f t="shared" si="1"/>
        <v>4</v>
      </c>
      <c r="G31" s="35">
        <f t="shared" si="1"/>
        <v>1926.1799999999998</v>
      </c>
      <c r="H31" s="36">
        <f t="shared" si="1"/>
        <v>45</v>
      </c>
      <c r="I31" s="35">
        <f t="shared" si="1"/>
        <v>53234.02</v>
      </c>
      <c r="J31" s="36"/>
      <c r="K31" s="37"/>
      <c r="L31" s="37"/>
      <c r="M31" s="36"/>
      <c r="N31" s="38">
        <f>SUM(N32:N37)</f>
        <v>107191.48</v>
      </c>
      <c r="O31" s="12"/>
      <c r="P31" s="93"/>
      <c r="Q31" s="35"/>
      <c r="R31" s="35"/>
      <c r="S31" s="35"/>
      <c r="T31" s="38"/>
      <c r="U31" s="9"/>
      <c r="V31" s="113" t="s">
        <v>49</v>
      </c>
      <c r="W31" s="40"/>
      <c r="X31" s="95"/>
    </row>
    <row r="32" spans="1:24" ht="25.5" customHeight="1">
      <c r="A32" s="39" t="s">
        <v>50</v>
      </c>
      <c r="B32" s="40">
        <v>13</v>
      </c>
      <c r="C32" s="43">
        <v>8252.59</v>
      </c>
      <c r="D32" s="41"/>
      <c r="E32" s="41"/>
      <c r="F32" s="41"/>
      <c r="G32" s="41"/>
      <c r="H32" s="41">
        <v>6</v>
      </c>
      <c r="I32" s="43">
        <v>6664.92</v>
      </c>
      <c r="J32" s="41"/>
      <c r="K32" s="42"/>
      <c r="L32" s="42"/>
      <c r="M32" s="41"/>
      <c r="N32" s="38">
        <f aca="true" t="shared" si="2" ref="N32:N37">C32+E32+G32+I32+J32+L32+M32</f>
        <v>14917.51</v>
      </c>
      <c r="O32" s="13"/>
      <c r="P32" s="96"/>
      <c r="Q32" s="44"/>
      <c r="R32" s="44"/>
      <c r="S32" s="44"/>
      <c r="T32" s="97"/>
      <c r="U32" s="9"/>
      <c r="V32" s="29" t="s">
        <v>51</v>
      </c>
      <c r="W32" s="34">
        <f>SUM(W33:W38)</f>
        <v>254</v>
      </c>
      <c r="X32" s="38">
        <f>SUM(X33:X38)</f>
        <v>179042.59</v>
      </c>
    </row>
    <row r="33" spans="1:24" ht="16.5" customHeight="1">
      <c r="A33" s="39" t="s">
        <v>52</v>
      </c>
      <c r="B33" s="40">
        <v>18</v>
      </c>
      <c r="C33" s="43">
        <f>11233.99+631.55</f>
        <v>11865.539999999999</v>
      </c>
      <c r="D33" s="41"/>
      <c r="E33" s="41"/>
      <c r="F33" s="41">
        <v>1</v>
      </c>
      <c r="G33" s="43">
        <v>499.38</v>
      </c>
      <c r="H33" s="41">
        <v>10</v>
      </c>
      <c r="I33" s="43">
        <v>11112.82</v>
      </c>
      <c r="J33" s="41"/>
      <c r="K33" s="42"/>
      <c r="L33" s="42"/>
      <c r="M33" s="41"/>
      <c r="N33" s="38">
        <f t="shared" si="2"/>
        <v>23477.739999999998</v>
      </c>
      <c r="O33" s="13"/>
      <c r="P33" s="96"/>
      <c r="Q33" s="44"/>
      <c r="R33" s="44"/>
      <c r="S33" s="44"/>
      <c r="T33" s="97"/>
      <c r="U33" s="9"/>
      <c r="V33" s="39" t="s">
        <v>53</v>
      </c>
      <c r="W33" s="40">
        <v>235</v>
      </c>
      <c r="X33" s="107">
        <v>167895.87</v>
      </c>
    </row>
    <row r="34" spans="1:24" ht="16.5" customHeight="1">
      <c r="A34" s="39" t="s">
        <v>54</v>
      </c>
      <c r="B34" s="40">
        <v>20</v>
      </c>
      <c r="C34" s="43">
        <v>12910.51</v>
      </c>
      <c r="D34" s="41"/>
      <c r="E34" s="41"/>
      <c r="F34" s="41">
        <v>3</v>
      </c>
      <c r="G34" s="43">
        <v>1426.8</v>
      </c>
      <c r="H34" s="41">
        <v>11</v>
      </c>
      <c r="I34" s="43">
        <v>13416</v>
      </c>
      <c r="J34" s="41"/>
      <c r="K34" s="42"/>
      <c r="L34" s="42"/>
      <c r="M34" s="41"/>
      <c r="N34" s="38">
        <f t="shared" si="2"/>
        <v>27753.309999999998</v>
      </c>
      <c r="O34" s="13"/>
      <c r="P34" s="96"/>
      <c r="Q34" s="44"/>
      <c r="R34" s="44"/>
      <c r="S34" s="44"/>
      <c r="T34" s="97"/>
      <c r="U34" s="9"/>
      <c r="V34" s="39" t="s">
        <v>55</v>
      </c>
      <c r="W34" s="40">
        <v>17</v>
      </c>
      <c r="X34" s="107">
        <v>10045.31</v>
      </c>
    </row>
    <row r="35" spans="1:24" ht="16.5" customHeight="1">
      <c r="A35" s="39" t="s">
        <v>56</v>
      </c>
      <c r="B35" s="40">
        <v>15</v>
      </c>
      <c r="C35" s="44">
        <v>9214.38</v>
      </c>
      <c r="D35" s="44"/>
      <c r="E35" s="44"/>
      <c r="F35" s="44"/>
      <c r="G35" s="44"/>
      <c r="H35" s="41">
        <v>12</v>
      </c>
      <c r="I35" s="43">
        <v>15652</v>
      </c>
      <c r="J35" s="41"/>
      <c r="K35" s="42"/>
      <c r="L35" s="42"/>
      <c r="M35" s="41"/>
      <c r="N35" s="38">
        <f t="shared" si="2"/>
        <v>24866.379999999997</v>
      </c>
      <c r="O35" s="13"/>
      <c r="P35" s="96"/>
      <c r="Q35" s="44"/>
      <c r="R35" s="44"/>
      <c r="S35" s="44"/>
      <c r="T35" s="97"/>
      <c r="U35" s="9"/>
      <c r="V35" s="39" t="s">
        <v>57</v>
      </c>
      <c r="W35" s="40">
        <v>2</v>
      </c>
      <c r="X35" s="107">
        <v>1101.41</v>
      </c>
    </row>
    <row r="36" spans="1:24" ht="16.5" customHeight="1">
      <c r="A36" s="39" t="s">
        <v>58</v>
      </c>
      <c r="B36" s="40">
        <v>11</v>
      </c>
      <c r="C36" s="126">
        <v>7273.09</v>
      </c>
      <c r="D36" s="41"/>
      <c r="E36" s="41"/>
      <c r="F36" s="41"/>
      <c r="G36" s="41"/>
      <c r="H36" s="41">
        <v>4</v>
      </c>
      <c r="I36" s="43">
        <v>4152.28</v>
      </c>
      <c r="J36" s="41"/>
      <c r="K36" s="42"/>
      <c r="L36" s="42"/>
      <c r="M36" s="41"/>
      <c r="N36" s="38">
        <f t="shared" si="2"/>
        <v>11425.369999999999</v>
      </c>
      <c r="O36" s="13"/>
      <c r="P36" s="96"/>
      <c r="Q36" s="44"/>
      <c r="R36" s="44"/>
      <c r="S36" s="44"/>
      <c r="T36" s="97"/>
      <c r="U36" s="9"/>
      <c r="V36" s="39" t="s">
        <v>59</v>
      </c>
      <c r="W36" s="40"/>
      <c r="X36" s="97"/>
    </row>
    <row r="37" spans="1:24" ht="16.5" customHeight="1">
      <c r="A37" s="39" t="s">
        <v>60</v>
      </c>
      <c r="B37" s="40">
        <v>4</v>
      </c>
      <c r="C37" s="43">
        <v>2515.17</v>
      </c>
      <c r="D37" s="41"/>
      <c r="E37" s="41"/>
      <c r="F37" s="41"/>
      <c r="G37" s="41"/>
      <c r="H37" s="41">
        <v>2</v>
      </c>
      <c r="I37" s="43">
        <v>2236</v>
      </c>
      <c r="J37" s="41"/>
      <c r="K37" s="42"/>
      <c r="L37" s="42"/>
      <c r="M37" s="41"/>
      <c r="N37" s="38">
        <f t="shared" si="2"/>
        <v>4751.17</v>
      </c>
      <c r="O37" s="13"/>
      <c r="P37" s="96"/>
      <c r="Q37" s="44"/>
      <c r="R37" s="44"/>
      <c r="S37" s="44"/>
      <c r="T37" s="97"/>
      <c r="U37" s="9"/>
      <c r="V37" s="39" t="s">
        <v>61</v>
      </c>
      <c r="W37" s="40"/>
      <c r="X37" s="95"/>
    </row>
    <row r="38" spans="1:24" ht="16.5" customHeight="1">
      <c r="A38" s="29" t="s">
        <v>62</v>
      </c>
      <c r="B38" s="34">
        <f>SUM(B39:B43)</f>
        <v>24</v>
      </c>
      <c r="C38" s="35">
        <f>SUM(C39:C43)</f>
        <v>14931.18</v>
      </c>
      <c r="D38" s="36"/>
      <c r="E38" s="35"/>
      <c r="F38" s="36">
        <f>SUM(F39:F43)</f>
        <v>1</v>
      </c>
      <c r="G38" s="35">
        <f>SUM(G39:G43)</f>
        <v>289.25</v>
      </c>
      <c r="H38" s="36">
        <f>SUM(H39:H47)</f>
        <v>10</v>
      </c>
      <c r="I38" s="35">
        <f>SUM(I39:I47)</f>
        <v>11090</v>
      </c>
      <c r="J38" s="36"/>
      <c r="K38" s="37"/>
      <c r="L38" s="37"/>
      <c r="M38" s="36"/>
      <c r="N38" s="38">
        <f>SUM(N39:N43)</f>
        <v>26310.430000000004</v>
      </c>
      <c r="O38" s="12"/>
      <c r="P38" s="93"/>
      <c r="Q38" s="35"/>
      <c r="R38" s="35"/>
      <c r="S38" s="35"/>
      <c r="T38" s="38"/>
      <c r="U38" s="9"/>
      <c r="V38" s="39" t="s">
        <v>63</v>
      </c>
      <c r="W38" s="40"/>
      <c r="X38" s="95"/>
    </row>
    <row r="39" spans="1:24" ht="25.5" customHeight="1">
      <c r="A39" s="39" t="s">
        <v>64</v>
      </c>
      <c r="B39" s="40">
        <v>4</v>
      </c>
      <c r="C39" s="46">
        <v>2468.29</v>
      </c>
      <c r="D39" s="41"/>
      <c r="E39" s="41"/>
      <c r="F39" s="41"/>
      <c r="G39" s="43"/>
      <c r="H39" s="41">
        <v>1</v>
      </c>
      <c r="I39" s="43">
        <v>1118</v>
      </c>
      <c r="J39" s="41"/>
      <c r="K39" s="42"/>
      <c r="L39" s="42"/>
      <c r="M39" s="41"/>
      <c r="N39" s="38">
        <f>C39+E39+G39+I39+J39+L39+M39</f>
        <v>3586.29</v>
      </c>
      <c r="O39" s="13"/>
      <c r="P39" s="96"/>
      <c r="Q39" s="44"/>
      <c r="R39" s="44"/>
      <c r="S39" s="44"/>
      <c r="T39" s="97"/>
      <c r="U39" s="9"/>
      <c r="V39" s="29" t="s">
        <v>65</v>
      </c>
      <c r="W39" s="34">
        <f>SUM(W40:W44)</f>
        <v>4</v>
      </c>
      <c r="X39" s="52">
        <f>SUM(X40:X44)</f>
        <v>2367.29</v>
      </c>
    </row>
    <row r="40" spans="1:24" ht="16.5" customHeight="1">
      <c r="A40" s="39" t="s">
        <v>66</v>
      </c>
      <c r="B40" s="40">
        <v>9</v>
      </c>
      <c r="C40" s="43">
        <v>5511.88</v>
      </c>
      <c r="D40" s="41"/>
      <c r="E40" s="41"/>
      <c r="F40" s="41"/>
      <c r="G40" s="41"/>
      <c r="H40" s="41">
        <v>3</v>
      </c>
      <c r="I40" s="43">
        <v>3354</v>
      </c>
      <c r="J40" s="41"/>
      <c r="K40" s="42"/>
      <c r="L40" s="42"/>
      <c r="M40" s="41"/>
      <c r="N40" s="38">
        <f>C40+E40+G40+I40+J40+L40+M40</f>
        <v>8865.880000000001</v>
      </c>
      <c r="O40" s="13"/>
      <c r="P40" s="96"/>
      <c r="Q40" s="44"/>
      <c r="R40" s="44"/>
      <c r="S40" s="44"/>
      <c r="T40" s="97"/>
      <c r="U40" s="9"/>
      <c r="V40" s="39" t="s">
        <v>67</v>
      </c>
      <c r="W40" s="40">
        <v>4</v>
      </c>
      <c r="X40" s="107">
        <v>2367.29</v>
      </c>
    </row>
    <row r="41" spans="1:24" ht="16.5" customHeight="1">
      <c r="A41" s="39" t="s">
        <v>68</v>
      </c>
      <c r="B41" s="40">
        <v>4</v>
      </c>
      <c r="C41" s="43">
        <v>2488.63</v>
      </c>
      <c r="D41" s="41"/>
      <c r="E41" s="41"/>
      <c r="F41" s="41">
        <v>1</v>
      </c>
      <c r="G41" s="43">
        <v>289.25</v>
      </c>
      <c r="H41" s="41">
        <v>2</v>
      </c>
      <c r="I41" s="43">
        <v>2146</v>
      </c>
      <c r="J41" s="41"/>
      <c r="K41" s="42"/>
      <c r="L41" s="42"/>
      <c r="M41" s="41"/>
      <c r="N41" s="38">
        <f>C41+E41+G41+I41+J41+L41+M41</f>
        <v>4923.88</v>
      </c>
      <c r="O41" s="13"/>
      <c r="P41" s="96"/>
      <c r="Q41" s="44"/>
      <c r="R41" s="44"/>
      <c r="S41" s="44"/>
      <c r="T41" s="97"/>
      <c r="U41" s="9"/>
      <c r="V41" s="39" t="s">
        <v>69</v>
      </c>
      <c r="W41" s="40"/>
      <c r="X41" s="95"/>
    </row>
    <row r="42" spans="1:24" ht="16.5" customHeight="1">
      <c r="A42" s="39" t="s">
        <v>70</v>
      </c>
      <c r="B42" s="40">
        <v>7</v>
      </c>
      <c r="C42" s="43">
        <v>4462.38</v>
      </c>
      <c r="D42" s="41"/>
      <c r="E42" s="41"/>
      <c r="F42" s="41"/>
      <c r="G42" s="41"/>
      <c r="H42" s="41">
        <v>4</v>
      </c>
      <c r="I42" s="43">
        <v>4472</v>
      </c>
      <c r="J42" s="41"/>
      <c r="K42" s="42"/>
      <c r="L42" s="42"/>
      <c r="M42" s="41"/>
      <c r="N42" s="38">
        <f>C42+E42+G42+I42+J42+L42+M42</f>
        <v>8934.380000000001</v>
      </c>
      <c r="O42" s="13"/>
      <c r="P42" s="96"/>
      <c r="Q42" s="44"/>
      <c r="R42" s="44"/>
      <c r="S42" s="44"/>
      <c r="T42" s="97"/>
      <c r="U42" s="9"/>
      <c r="V42" s="39" t="s">
        <v>71</v>
      </c>
      <c r="W42" s="40"/>
      <c r="X42" s="95"/>
    </row>
    <row r="43" spans="1:24" ht="16.5" customHeight="1">
      <c r="A43" s="39" t="s">
        <v>72</v>
      </c>
      <c r="B43" s="40"/>
      <c r="C43" s="41"/>
      <c r="D43" s="41"/>
      <c r="E43" s="41"/>
      <c r="F43" s="41"/>
      <c r="G43" s="41"/>
      <c r="H43" s="41"/>
      <c r="I43" s="41"/>
      <c r="J43" s="41"/>
      <c r="K43" s="42"/>
      <c r="L43" s="42"/>
      <c r="M43" s="41"/>
      <c r="N43" s="38">
        <f>C43+E43+G43+I43+J43+L43+M43</f>
        <v>0</v>
      </c>
      <c r="O43" s="13"/>
      <c r="P43" s="96"/>
      <c r="Q43" s="44"/>
      <c r="R43" s="44"/>
      <c r="S43" s="44"/>
      <c r="T43" s="97"/>
      <c r="U43" s="9"/>
      <c r="V43" s="39" t="s">
        <v>73</v>
      </c>
      <c r="W43" s="40"/>
      <c r="X43" s="95"/>
    </row>
    <row r="44" spans="1:24" ht="26.25" customHeight="1">
      <c r="A44" s="120" t="s">
        <v>74</v>
      </c>
      <c r="B44" s="34"/>
      <c r="C44" s="35"/>
      <c r="D44" s="36"/>
      <c r="E44" s="35"/>
      <c r="F44" s="35"/>
      <c r="G44" s="35"/>
      <c r="H44" s="35"/>
      <c r="I44" s="35"/>
      <c r="J44" s="36"/>
      <c r="K44" s="37"/>
      <c r="L44" s="37"/>
      <c r="M44" s="36"/>
      <c r="N44" s="38"/>
      <c r="O44" s="13"/>
      <c r="P44" s="93"/>
      <c r="Q44" s="35"/>
      <c r="R44" s="35"/>
      <c r="S44" s="35"/>
      <c r="T44" s="38"/>
      <c r="U44" s="9"/>
      <c r="V44" s="39" t="s">
        <v>75</v>
      </c>
      <c r="W44" s="40"/>
      <c r="X44" s="95"/>
    </row>
    <row r="45" spans="1:24" ht="23.25" customHeight="1">
      <c r="A45" s="39">
        <v>11</v>
      </c>
      <c r="B45" s="40"/>
      <c r="C45" s="44"/>
      <c r="D45" s="44"/>
      <c r="E45" s="44"/>
      <c r="F45" s="44"/>
      <c r="G45" s="44"/>
      <c r="H45" s="44"/>
      <c r="I45" s="41"/>
      <c r="J45" s="41"/>
      <c r="K45" s="42"/>
      <c r="L45" s="42"/>
      <c r="M45" s="41"/>
      <c r="N45" s="38">
        <f>C45+E45+G45+I45+J45+L45+M45</f>
        <v>0</v>
      </c>
      <c r="O45" s="13"/>
      <c r="P45" s="96"/>
      <c r="Q45" s="44"/>
      <c r="R45" s="44"/>
      <c r="S45" s="44"/>
      <c r="T45" s="97"/>
      <c r="U45" s="9"/>
      <c r="V45" s="29" t="s">
        <v>6</v>
      </c>
      <c r="W45" s="40"/>
      <c r="X45" s="95"/>
    </row>
    <row r="46" spans="1:24" ht="16.5" customHeight="1">
      <c r="A46" s="47">
        <v>10</v>
      </c>
      <c r="B46" s="40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1"/>
      <c r="N46" s="38">
        <f>C46+E46+G46+I46+J46+L46+M46</f>
        <v>0</v>
      </c>
      <c r="O46" s="13"/>
      <c r="P46" s="96"/>
      <c r="Q46" s="44"/>
      <c r="R46" s="44"/>
      <c r="S46" s="44"/>
      <c r="T46" s="97"/>
      <c r="U46" s="9"/>
      <c r="V46" s="39">
        <v>11</v>
      </c>
      <c r="W46" s="40"/>
      <c r="X46" s="95"/>
    </row>
    <row r="47" spans="1:24" ht="16.5" customHeight="1">
      <c r="A47" s="47">
        <v>9</v>
      </c>
      <c r="B47" s="40"/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1"/>
      <c r="N47" s="38">
        <f>C47+E47+G47+I47+J47+L47+M47</f>
        <v>0</v>
      </c>
      <c r="O47" s="13"/>
      <c r="P47" s="96"/>
      <c r="Q47" s="44"/>
      <c r="R47" s="44"/>
      <c r="S47" s="44"/>
      <c r="T47" s="97"/>
      <c r="U47" s="9"/>
      <c r="V47" s="39"/>
      <c r="W47" s="40"/>
      <c r="X47" s="95"/>
    </row>
    <row r="48" spans="1:24" ht="26.25" customHeight="1">
      <c r="A48" s="121" t="s">
        <v>76</v>
      </c>
      <c r="B48" s="48">
        <f>SUM(B44+B38+B31+B24+B14)</f>
        <v>127</v>
      </c>
      <c r="C48" s="49">
        <f>SUM(C44+C38+C31+C24+C14)</f>
        <v>97234.37</v>
      </c>
      <c r="D48" s="50"/>
      <c r="E48" s="49"/>
      <c r="F48" s="50">
        <f>SUM(F44+F38+F31+F24+F14)</f>
        <v>5</v>
      </c>
      <c r="G48" s="49">
        <f>SUM(G44+G38+G31+G24+G14)</f>
        <v>2215.43</v>
      </c>
      <c r="H48" s="50">
        <f>SUM(H44+H38+H31+H24+H14)</f>
        <v>75</v>
      </c>
      <c r="I48" s="49">
        <f>SUM(I44+I38+I31+I24+I14)</f>
        <v>110366.56</v>
      </c>
      <c r="J48" s="51"/>
      <c r="K48" s="42"/>
      <c r="L48" s="42"/>
      <c r="M48" s="41"/>
      <c r="N48" s="52">
        <f>SUM(N44+N38+N31+N24+N14)</f>
        <v>209816.36</v>
      </c>
      <c r="O48" s="13"/>
      <c r="P48" s="93"/>
      <c r="Q48" s="35"/>
      <c r="R48" s="35"/>
      <c r="S48" s="35"/>
      <c r="T48" s="38"/>
      <c r="U48" s="9"/>
      <c r="V48" s="47">
        <v>10</v>
      </c>
      <c r="W48" s="40"/>
      <c r="X48" s="95"/>
    </row>
    <row r="49" spans="1:24" ht="18" customHeight="1">
      <c r="A49" s="164" t="s">
        <v>77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2"/>
      <c r="P49" s="180" t="s">
        <v>78</v>
      </c>
      <c r="Q49" s="181"/>
      <c r="R49" s="181"/>
      <c r="S49" s="181"/>
      <c r="T49" s="182"/>
      <c r="U49" s="9"/>
      <c r="V49" s="29" t="s">
        <v>79</v>
      </c>
      <c r="W49" s="40">
        <f>SUM(W50+W56+W68+W74+W80)</f>
        <v>63</v>
      </c>
      <c r="X49" s="97">
        <f>SUM(X50+X56+X68+X74+X80)</f>
        <v>94259.03</v>
      </c>
    </row>
    <row r="50" spans="1:24" ht="18" customHeight="1">
      <c r="A50" s="29" t="s">
        <v>36</v>
      </c>
      <c r="B50" s="34">
        <f aca="true" t="shared" si="3" ref="B50:G50">SUM(B51:B56)</f>
        <v>25</v>
      </c>
      <c r="C50" s="35">
        <f t="shared" si="3"/>
        <v>18378.4</v>
      </c>
      <c r="D50" s="36"/>
      <c r="E50" s="35"/>
      <c r="F50" s="36">
        <f t="shared" si="3"/>
        <v>14</v>
      </c>
      <c r="G50" s="35">
        <f t="shared" si="3"/>
        <v>7425.95</v>
      </c>
      <c r="H50" s="36"/>
      <c r="I50" s="35"/>
      <c r="J50" s="14"/>
      <c r="K50" s="37">
        <f>SUM(K51:K56)</f>
        <v>25</v>
      </c>
      <c r="L50" s="53">
        <f>SUM(L51:L56)</f>
        <v>27612.82</v>
      </c>
      <c r="M50" s="14"/>
      <c r="N50" s="38">
        <f>SUM(N51:N56)</f>
        <v>53417.17</v>
      </c>
      <c r="O50" s="12"/>
      <c r="P50" s="93"/>
      <c r="Q50" s="35"/>
      <c r="R50" s="35"/>
      <c r="S50" s="35"/>
      <c r="T50" s="102"/>
      <c r="U50" s="9"/>
      <c r="V50" s="33" t="s">
        <v>80</v>
      </c>
      <c r="W50" s="34">
        <f>SUM(W51:W55)</f>
        <v>23</v>
      </c>
      <c r="X50" s="38">
        <f>SUM(X51:X55)</f>
        <v>59684.54000000001</v>
      </c>
    </row>
    <row r="51" spans="1:24" ht="18" customHeight="1">
      <c r="A51" s="39" t="s">
        <v>37</v>
      </c>
      <c r="B51" s="40"/>
      <c r="C51" s="41"/>
      <c r="D51" s="41"/>
      <c r="E51" s="41"/>
      <c r="F51" s="36"/>
      <c r="G51" s="35"/>
      <c r="H51" s="36"/>
      <c r="I51" s="35"/>
      <c r="J51" s="41"/>
      <c r="K51" s="42"/>
      <c r="L51" s="42"/>
      <c r="M51" s="41"/>
      <c r="N51" s="38">
        <f aca="true" t="shared" si="4" ref="N51:N56">C51+E51+G51+I51+J51+L51+M51</f>
        <v>0</v>
      </c>
      <c r="O51" s="13"/>
      <c r="P51" s="96"/>
      <c r="Q51" s="44"/>
      <c r="R51" s="41"/>
      <c r="S51" s="41"/>
      <c r="T51" s="97"/>
      <c r="U51" s="9"/>
      <c r="V51" s="39" t="s">
        <v>81</v>
      </c>
      <c r="W51" s="40">
        <v>19</v>
      </c>
      <c r="X51" s="107">
        <v>51559.8</v>
      </c>
    </row>
    <row r="52" spans="1:24" ht="18" customHeight="1">
      <c r="A52" s="39" t="s">
        <v>82</v>
      </c>
      <c r="B52" s="40"/>
      <c r="C52" s="41"/>
      <c r="D52" s="41"/>
      <c r="E52" s="41"/>
      <c r="F52" s="41"/>
      <c r="G52" s="41"/>
      <c r="H52" s="41"/>
      <c r="I52" s="41"/>
      <c r="J52" s="41"/>
      <c r="K52" s="42"/>
      <c r="L52" s="42"/>
      <c r="M52" s="41"/>
      <c r="N52" s="38">
        <f t="shared" si="4"/>
        <v>0</v>
      </c>
      <c r="O52" s="13"/>
      <c r="P52" s="96"/>
      <c r="Q52" s="44"/>
      <c r="R52" s="41"/>
      <c r="S52" s="41"/>
      <c r="T52" s="97"/>
      <c r="U52" s="9"/>
      <c r="V52" s="39" t="s">
        <v>83</v>
      </c>
      <c r="W52" s="40">
        <v>2</v>
      </c>
      <c r="X52" s="97">
        <v>5158.01</v>
      </c>
    </row>
    <row r="53" spans="1:24" ht="18" customHeight="1">
      <c r="A53" s="39" t="s">
        <v>40</v>
      </c>
      <c r="B53" s="40"/>
      <c r="C53" s="41"/>
      <c r="D53" s="41"/>
      <c r="E53" s="41"/>
      <c r="F53" s="41"/>
      <c r="G53" s="41"/>
      <c r="H53" s="41"/>
      <c r="I53" s="41"/>
      <c r="J53" s="41"/>
      <c r="K53" s="42"/>
      <c r="L53" s="42"/>
      <c r="M53" s="41"/>
      <c r="N53" s="38">
        <f t="shared" si="4"/>
        <v>0</v>
      </c>
      <c r="O53" s="13"/>
      <c r="P53" s="96"/>
      <c r="Q53" s="44"/>
      <c r="R53" s="41"/>
      <c r="S53" s="41"/>
      <c r="T53" s="97"/>
      <c r="U53" s="9"/>
      <c r="V53" s="39" t="s">
        <v>84</v>
      </c>
      <c r="W53" s="40">
        <v>2</v>
      </c>
      <c r="X53" s="97">
        <v>2966.73</v>
      </c>
    </row>
    <row r="54" spans="1:24" ht="18" customHeight="1">
      <c r="A54" s="39" t="s">
        <v>42</v>
      </c>
      <c r="B54" s="40">
        <v>3</v>
      </c>
      <c r="C54" s="43">
        <v>2104.51</v>
      </c>
      <c r="D54" s="41"/>
      <c r="E54" s="41"/>
      <c r="F54" s="41"/>
      <c r="G54" s="41"/>
      <c r="H54" s="41"/>
      <c r="I54" s="41"/>
      <c r="J54" s="41"/>
      <c r="K54" s="42">
        <v>3</v>
      </c>
      <c r="L54" s="54">
        <v>3391.18</v>
      </c>
      <c r="M54" s="41"/>
      <c r="N54" s="38">
        <f t="shared" si="4"/>
        <v>5495.6900000000005</v>
      </c>
      <c r="O54" s="13"/>
      <c r="P54" s="96"/>
      <c r="Q54" s="44"/>
      <c r="R54" s="41"/>
      <c r="S54" s="41"/>
      <c r="T54" s="97"/>
      <c r="U54" s="9"/>
      <c r="V54" s="39" t="s">
        <v>85</v>
      </c>
      <c r="W54" s="40"/>
      <c r="X54" s="97"/>
    </row>
    <row r="55" spans="1:24" ht="18" customHeight="1">
      <c r="A55" s="39" t="s">
        <v>44</v>
      </c>
      <c r="B55" s="40">
        <v>17</v>
      </c>
      <c r="C55" s="43">
        <v>12714.9</v>
      </c>
      <c r="D55" s="41"/>
      <c r="E55" s="41"/>
      <c r="F55" s="41">
        <v>11</v>
      </c>
      <c r="G55" s="43">
        <v>6398.63</v>
      </c>
      <c r="H55" s="41"/>
      <c r="I55" s="43"/>
      <c r="J55" s="41"/>
      <c r="K55" s="42">
        <v>17</v>
      </c>
      <c r="L55" s="54">
        <v>18691.64</v>
      </c>
      <c r="M55" s="41"/>
      <c r="N55" s="38">
        <f t="shared" si="4"/>
        <v>37805.17</v>
      </c>
      <c r="O55" s="13"/>
      <c r="P55" s="96"/>
      <c r="Q55" s="44"/>
      <c r="R55" s="41"/>
      <c r="S55" s="41"/>
      <c r="T55" s="97"/>
      <c r="U55" s="9"/>
      <c r="V55" s="39" t="s">
        <v>86</v>
      </c>
      <c r="W55" s="40"/>
      <c r="X55" s="97"/>
    </row>
    <row r="56" spans="1:24" ht="18" customHeight="1">
      <c r="A56" s="39" t="s">
        <v>46</v>
      </c>
      <c r="B56" s="40">
        <v>5</v>
      </c>
      <c r="C56" s="43">
        <v>3558.99</v>
      </c>
      <c r="D56" s="41"/>
      <c r="E56" s="41"/>
      <c r="F56" s="41">
        <v>3</v>
      </c>
      <c r="G56" s="43">
        <v>1027.32</v>
      </c>
      <c r="H56" s="41"/>
      <c r="I56" s="43"/>
      <c r="J56" s="41"/>
      <c r="K56" s="42">
        <v>5</v>
      </c>
      <c r="L56" s="54">
        <v>5530</v>
      </c>
      <c r="M56" s="41"/>
      <c r="N56" s="38">
        <f t="shared" si="4"/>
        <v>10116.31</v>
      </c>
      <c r="O56" s="13"/>
      <c r="P56" s="96"/>
      <c r="Q56" s="44"/>
      <c r="R56" s="41"/>
      <c r="S56" s="41"/>
      <c r="T56" s="97"/>
      <c r="U56" s="9"/>
      <c r="V56" s="33" t="s">
        <v>87</v>
      </c>
      <c r="W56" s="40">
        <f>SUM(W57:W61)</f>
        <v>13</v>
      </c>
      <c r="X56" s="38">
        <f>SUM(X57:X61)</f>
        <v>11188.27</v>
      </c>
    </row>
    <row r="57" spans="1:24" ht="18" customHeight="1">
      <c r="A57" s="29" t="s">
        <v>48</v>
      </c>
      <c r="B57" s="34">
        <f aca="true" t="shared" si="5" ref="B57:G57">SUM(B58:B63)</f>
        <v>291</v>
      </c>
      <c r="C57" s="35">
        <f t="shared" si="5"/>
        <v>178431.06</v>
      </c>
      <c r="D57" s="36"/>
      <c r="E57" s="35"/>
      <c r="F57" s="36">
        <f t="shared" si="5"/>
        <v>185</v>
      </c>
      <c r="G57" s="35">
        <f t="shared" si="5"/>
        <v>100981.58</v>
      </c>
      <c r="H57" s="36"/>
      <c r="I57" s="35"/>
      <c r="J57" s="36"/>
      <c r="K57" s="37">
        <f>SUM(K58:K63)</f>
        <v>309</v>
      </c>
      <c r="L57" s="53">
        <f>SUM(L58:L63)</f>
        <v>353829.62</v>
      </c>
      <c r="M57" s="36"/>
      <c r="N57" s="38">
        <f>SUM(N58:N63)</f>
        <v>633242.26</v>
      </c>
      <c r="O57" s="12"/>
      <c r="P57" s="93"/>
      <c r="Q57" s="35"/>
      <c r="R57" s="35"/>
      <c r="S57" s="35"/>
      <c r="T57" s="38"/>
      <c r="U57" s="9"/>
      <c r="V57" s="56">
        <v>14</v>
      </c>
      <c r="W57" s="40">
        <v>8</v>
      </c>
      <c r="X57" s="97">
        <v>7692.76</v>
      </c>
    </row>
    <row r="58" spans="1:24" ht="18" customHeight="1">
      <c r="A58" s="39" t="s">
        <v>50</v>
      </c>
      <c r="B58" s="40">
        <v>18</v>
      </c>
      <c r="C58" s="44">
        <v>12446.91</v>
      </c>
      <c r="D58" s="44"/>
      <c r="E58" s="44"/>
      <c r="F58" s="41">
        <v>12</v>
      </c>
      <c r="G58" s="43">
        <v>6038.67</v>
      </c>
      <c r="H58" s="41"/>
      <c r="I58" s="43"/>
      <c r="J58" s="41"/>
      <c r="K58" s="42">
        <v>20</v>
      </c>
      <c r="L58" s="54">
        <v>18976</v>
      </c>
      <c r="M58" s="41"/>
      <c r="N58" s="38">
        <f aca="true" t="shared" si="6" ref="N58:N63">C58+E58+G58+I58+J58+L58+M58</f>
        <v>37461.58</v>
      </c>
      <c r="O58" s="13"/>
      <c r="P58" s="96"/>
      <c r="Q58" s="44"/>
      <c r="R58" s="41"/>
      <c r="S58" s="41"/>
      <c r="T58" s="97"/>
      <c r="U58" s="9"/>
      <c r="V58" s="56">
        <v>13</v>
      </c>
      <c r="W58" s="40">
        <v>3</v>
      </c>
      <c r="X58" s="97">
        <v>1752.7</v>
      </c>
    </row>
    <row r="59" spans="1:24" ht="18" customHeight="1">
      <c r="A59" s="39" t="s">
        <v>52</v>
      </c>
      <c r="B59" s="40">
        <v>36</v>
      </c>
      <c r="C59" s="44">
        <v>24421.66</v>
      </c>
      <c r="D59" s="44"/>
      <c r="E59" s="44"/>
      <c r="F59" s="41">
        <v>21</v>
      </c>
      <c r="G59" s="43">
        <v>10844.45</v>
      </c>
      <c r="H59" s="41"/>
      <c r="I59" s="43"/>
      <c r="J59" s="41"/>
      <c r="K59" s="42">
        <v>41</v>
      </c>
      <c r="L59" s="54">
        <v>38905.64</v>
      </c>
      <c r="M59" s="41"/>
      <c r="N59" s="38">
        <f t="shared" si="6"/>
        <v>74171.75</v>
      </c>
      <c r="O59" s="13"/>
      <c r="P59" s="96"/>
      <c r="Q59" s="44"/>
      <c r="R59" s="41"/>
      <c r="S59" s="41"/>
      <c r="T59" s="97"/>
      <c r="U59" s="9"/>
      <c r="V59" s="56">
        <v>12</v>
      </c>
      <c r="W59" s="40">
        <v>1</v>
      </c>
      <c r="X59" s="97">
        <v>829.98</v>
      </c>
    </row>
    <row r="60" spans="1:24" ht="18" customHeight="1">
      <c r="A60" s="39" t="s">
        <v>54</v>
      </c>
      <c r="B60" s="40">
        <v>175</v>
      </c>
      <c r="C60" s="55">
        <v>100718.4</v>
      </c>
      <c r="D60" s="44"/>
      <c r="E60" s="44"/>
      <c r="F60" s="41">
        <v>139</v>
      </c>
      <c r="G60" s="43">
        <v>78218.69</v>
      </c>
      <c r="H60" s="41"/>
      <c r="I60" s="44"/>
      <c r="J60" s="44"/>
      <c r="K60" s="42">
        <v>176</v>
      </c>
      <c r="L60" s="54">
        <v>229908.24</v>
      </c>
      <c r="M60" s="44"/>
      <c r="N60" s="38">
        <f t="shared" si="6"/>
        <v>408845.32999999996</v>
      </c>
      <c r="O60" s="13"/>
      <c r="P60" s="96"/>
      <c r="Q60" s="44"/>
      <c r="R60" s="41"/>
      <c r="S60" s="41"/>
      <c r="T60" s="97"/>
      <c r="U60" s="9"/>
      <c r="V60" s="56">
        <v>11</v>
      </c>
      <c r="W60" s="40"/>
      <c r="X60" s="97"/>
    </row>
    <row r="61" spans="1:24" ht="18" customHeight="1">
      <c r="A61" s="39" t="s">
        <v>56</v>
      </c>
      <c r="B61" s="40">
        <v>37</v>
      </c>
      <c r="C61" s="44">
        <f>596.39+23748.08</f>
        <v>24344.47</v>
      </c>
      <c r="D61" s="44"/>
      <c r="E61" s="44"/>
      <c r="F61" s="41">
        <v>6</v>
      </c>
      <c r="G61" s="43">
        <v>2923.05</v>
      </c>
      <c r="H61" s="41"/>
      <c r="I61" s="43"/>
      <c r="J61" s="41"/>
      <c r="K61" s="42">
        <v>37</v>
      </c>
      <c r="L61" s="54">
        <v>38808.46</v>
      </c>
      <c r="M61" s="41"/>
      <c r="N61" s="38">
        <f t="shared" si="6"/>
        <v>66075.98</v>
      </c>
      <c r="O61" s="13"/>
      <c r="P61" s="96"/>
      <c r="Q61" s="44"/>
      <c r="R61" s="41"/>
      <c r="S61" s="41"/>
      <c r="T61" s="97"/>
      <c r="U61" s="9"/>
      <c r="V61" s="56">
        <v>10</v>
      </c>
      <c r="W61" s="40">
        <v>1</v>
      </c>
      <c r="X61" s="97">
        <v>912.83</v>
      </c>
    </row>
    <row r="62" spans="1:24" ht="18" customHeight="1">
      <c r="A62" s="39" t="s">
        <v>58</v>
      </c>
      <c r="B62" s="40">
        <v>18</v>
      </c>
      <c r="C62" s="44">
        <v>11804.3</v>
      </c>
      <c r="D62" s="44"/>
      <c r="E62" s="44"/>
      <c r="F62" s="41">
        <v>4</v>
      </c>
      <c r="G62" s="43">
        <v>1764.72</v>
      </c>
      <c r="H62" s="41"/>
      <c r="I62" s="43"/>
      <c r="J62" s="41"/>
      <c r="K62" s="42">
        <v>27</v>
      </c>
      <c r="L62" s="54">
        <v>19795.28</v>
      </c>
      <c r="M62" s="41"/>
      <c r="N62" s="38">
        <f t="shared" si="6"/>
        <v>33364.299999999996</v>
      </c>
      <c r="O62" s="13"/>
      <c r="P62" s="96"/>
      <c r="Q62" s="44"/>
      <c r="R62" s="41"/>
      <c r="S62" s="41"/>
      <c r="T62" s="97"/>
      <c r="U62" s="9"/>
      <c r="V62" s="29" t="s">
        <v>88</v>
      </c>
      <c r="W62" s="34"/>
      <c r="X62" s="38"/>
    </row>
    <row r="63" spans="1:24" ht="18" customHeight="1">
      <c r="A63" s="39" t="s">
        <v>60</v>
      </c>
      <c r="B63" s="40">
        <v>7</v>
      </c>
      <c r="C63" s="43">
        <v>4695.32</v>
      </c>
      <c r="D63" s="41"/>
      <c r="E63" s="41"/>
      <c r="F63" s="41">
        <v>3</v>
      </c>
      <c r="G63" s="43">
        <v>1192</v>
      </c>
      <c r="H63" s="41"/>
      <c r="I63" s="43"/>
      <c r="J63" s="41"/>
      <c r="K63" s="42">
        <v>8</v>
      </c>
      <c r="L63" s="54">
        <v>7436</v>
      </c>
      <c r="M63" s="41"/>
      <c r="N63" s="38">
        <f t="shared" si="6"/>
        <v>13323.32</v>
      </c>
      <c r="O63" s="13"/>
      <c r="P63" s="96"/>
      <c r="Q63" s="44"/>
      <c r="R63" s="41"/>
      <c r="S63" s="41"/>
      <c r="T63" s="97"/>
      <c r="U63" s="9"/>
      <c r="V63" s="39" t="s">
        <v>89</v>
      </c>
      <c r="W63" s="40"/>
      <c r="X63" s="97"/>
    </row>
    <row r="64" spans="1:24" ht="18" customHeight="1">
      <c r="A64" s="29" t="s">
        <v>90</v>
      </c>
      <c r="B64" s="34">
        <f>SUM(B65:B69)</f>
        <v>84</v>
      </c>
      <c r="C64" s="49">
        <f>SUM(C65:C69)</f>
        <v>53799.44</v>
      </c>
      <c r="D64" s="36">
        <f>SUM(D65:D70)</f>
        <v>2</v>
      </c>
      <c r="E64" s="35">
        <f>SUM(E65:E70)</f>
        <v>1229.8000000000002</v>
      </c>
      <c r="F64" s="36">
        <f>SUM(F65:F69)</f>
        <v>56</v>
      </c>
      <c r="G64" s="35">
        <f>SUM(G65:G69)</f>
        <v>23864.16</v>
      </c>
      <c r="H64" s="36"/>
      <c r="I64" s="35"/>
      <c r="J64" s="36"/>
      <c r="K64" s="37">
        <f>SUM(K65:K70)</f>
        <v>97</v>
      </c>
      <c r="L64" s="35">
        <f>SUM(L65:L69)</f>
        <v>90170.14</v>
      </c>
      <c r="M64" s="36"/>
      <c r="N64" s="38">
        <f>SUM(N65:N69)</f>
        <v>169063.53999999998</v>
      </c>
      <c r="O64" s="12"/>
      <c r="P64" s="93"/>
      <c r="Q64" s="35"/>
      <c r="R64" s="35"/>
      <c r="S64" s="35"/>
      <c r="T64" s="38"/>
      <c r="U64" s="9"/>
      <c r="V64" s="39" t="s">
        <v>91</v>
      </c>
      <c r="W64" s="40"/>
      <c r="X64" s="97"/>
    </row>
    <row r="65" spans="1:24" ht="18" customHeight="1">
      <c r="A65" s="39" t="s">
        <v>64</v>
      </c>
      <c r="B65" s="40">
        <v>6</v>
      </c>
      <c r="C65" s="44">
        <v>3898.2</v>
      </c>
      <c r="D65" s="44"/>
      <c r="E65" s="44"/>
      <c r="F65" s="41">
        <v>4</v>
      </c>
      <c r="G65" s="43">
        <v>1642.94</v>
      </c>
      <c r="H65" s="41"/>
      <c r="I65" s="43"/>
      <c r="J65" s="41"/>
      <c r="K65" s="42">
        <v>9</v>
      </c>
      <c r="L65" s="54">
        <v>5898</v>
      </c>
      <c r="M65" s="41"/>
      <c r="N65" s="38">
        <f>C65+E65+G65+I65+J65+L65+M65</f>
        <v>11439.14</v>
      </c>
      <c r="O65" s="13"/>
      <c r="P65" s="96"/>
      <c r="Q65" s="44"/>
      <c r="R65" s="41"/>
      <c r="S65" s="41"/>
      <c r="T65" s="97"/>
      <c r="U65" s="9"/>
      <c r="V65" s="39" t="s">
        <v>92</v>
      </c>
      <c r="W65" s="40"/>
      <c r="X65" s="97"/>
    </row>
    <row r="66" spans="1:24" ht="18" customHeight="1">
      <c r="A66" s="39" t="s">
        <v>66</v>
      </c>
      <c r="B66" s="40">
        <v>39</v>
      </c>
      <c r="C66" s="44">
        <v>24972.39</v>
      </c>
      <c r="D66" s="41">
        <v>1</v>
      </c>
      <c r="E66" s="44">
        <v>615.07</v>
      </c>
      <c r="F66" s="41">
        <v>32</v>
      </c>
      <c r="G66" s="43">
        <v>15384.54</v>
      </c>
      <c r="H66" s="41"/>
      <c r="I66" s="43"/>
      <c r="J66" s="41"/>
      <c r="K66" s="42">
        <v>44</v>
      </c>
      <c r="L66" s="54">
        <v>41865.02</v>
      </c>
      <c r="M66" s="41"/>
      <c r="N66" s="38">
        <f>C66+E66+G66+I66+J66+L66+M66</f>
        <v>82837.01999999999</v>
      </c>
      <c r="O66" s="13"/>
      <c r="P66" s="96"/>
      <c r="Q66" s="44"/>
      <c r="R66" s="41"/>
      <c r="S66" s="41"/>
      <c r="T66" s="97"/>
      <c r="U66" s="9"/>
      <c r="V66" s="39" t="s">
        <v>93</v>
      </c>
      <c r="W66" s="40"/>
      <c r="X66" s="97"/>
    </row>
    <row r="67" spans="1:24" ht="18" customHeight="1">
      <c r="A67" s="39" t="s">
        <v>68</v>
      </c>
      <c r="B67" s="40">
        <v>23</v>
      </c>
      <c r="C67" s="44">
        <v>14727.77</v>
      </c>
      <c r="D67" s="44"/>
      <c r="E67" s="44"/>
      <c r="F67" s="41">
        <v>7</v>
      </c>
      <c r="G67" s="43">
        <v>2683.04</v>
      </c>
      <c r="H67" s="41"/>
      <c r="I67" s="43"/>
      <c r="J67" s="41"/>
      <c r="K67" s="42">
        <v>25</v>
      </c>
      <c r="L67" s="54">
        <v>24742.2</v>
      </c>
      <c r="M67" s="41"/>
      <c r="N67" s="38">
        <f>C67+E67+G67+I67+J67+L67+M67</f>
        <v>42153.01</v>
      </c>
      <c r="O67" s="13"/>
      <c r="P67" s="96"/>
      <c r="Q67" s="44"/>
      <c r="R67" s="41"/>
      <c r="S67" s="41"/>
      <c r="T67" s="97"/>
      <c r="U67" s="9"/>
      <c r="V67" s="39" t="s">
        <v>94</v>
      </c>
      <c r="W67" s="40"/>
      <c r="X67" s="97"/>
    </row>
    <row r="68" spans="1:24" ht="30" customHeight="1">
      <c r="A68" s="39" t="s">
        <v>70</v>
      </c>
      <c r="B68" s="40">
        <v>16</v>
      </c>
      <c r="C68" s="44">
        <v>10201.08</v>
      </c>
      <c r="D68" s="41">
        <v>1</v>
      </c>
      <c r="E68" s="44">
        <v>614.73</v>
      </c>
      <c r="F68" s="41">
        <v>13</v>
      </c>
      <c r="G68" s="43">
        <v>4153.64</v>
      </c>
      <c r="H68" s="41"/>
      <c r="I68" s="43"/>
      <c r="J68" s="41"/>
      <c r="K68" s="42">
        <v>19</v>
      </c>
      <c r="L68" s="54">
        <v>17664.92</v>
      </c>
      <c r="M68" s="41"/>
      <c r="N68" s="38">
        <f>C68+E68+G68+I68+J68+L68+M68</f>
        <v>32634.37</v>
      </c>
      <c r="O68" s="13"/>
      <c r="P68" s="96"/>
      <c r="Q68" s="44"/>
      <c r="R68" s="41"/>
      <c r="S68" s="41"/>
      <c r="T68" s="97"/>
      <c r="U68" s="9"/>
      <c r="V68" s="29" t="s">
        <v>95</v>
      </c>
      <c r="W68" s="40">
        <f>SUM(W69:W73)</f>
        <v>2</v>
      </c>
      <c r="X68" s="97">
        <f>SUM(X69:X73)</f>
        <v>1924.95</v>
      </c>
    </row>
    <row r="69" spans="1:24" ht="16.5" customHeight="1">
      <c r="A69" s="39" t="s">
        <v>96</v>
      </c>
      <c r="B69" s="40"/>
      <c r="C69" s="44"/>
      <c r="D69" s="44"/>
      <c r="E69" s="44"/>
      <c r="F69" s="41"/>
      <c r="G69" s="41"/>
      <c r="H69" s="41"/>
      <c r="I69" s="41"/>
      <c r="J69" s="41"/>
      <c r="K69" s="42"/>
      <c r="L69" s="42"/>
      <c r="M69" s="41"/>
      <c r="N69" s="38">
        <f>C69+E69+G69+I69+J69+L69+M69</f>
        <v>0</v>
      </c>
      <c r="O69" s="13"/>
      <c r="P69" s="96"/>
      <c r="Q69" s="44"/>
      <c r="R69" s="41"/>
      <c r="S69" s="41"/>
      <c r="T69" s="97"/>
      <c r="U69" s="9"/>
      <c r="V69" s="39" t="s">
        <v>89</v>
      </c>
      <c r="W69" s="40">
        <v>2</v>
      </c>
      <c r="X69" s="108">
        <v>1924.95</v>
      </c>
    </row>
    <row r="70" spans="1:24" ht="17.25" customHeight="1">
      <c r="A70" s="29" t="s">
        <v>5</v>
      </c>
      <c r="B70" s="34"/>
      <c r="C70" s="35"/>
      <c r="D70" s="36"/>
      <c r="E70" s="35"/>
      <c r="F70" s="35"/>
      <c r="G70" s="35"/>
      <c r="H70" s="35"/>
      <c r="I70" s="35"/>
      <c r="J70" s="36"/>
      <c r="K70" s="37"/>
      <c r="L70" s="37"/>
      <c r="M70" s="36"/>
      <c r="N70" s="38"/>
      <c r="O70" s="12"/>
      <c r="P70" s="93"/>
      <c r="Q70" s="35"/>
      <c r="R70" s="36"/>
      <c r="S70" s="36"/>
      <c r="T70" s="38"/>
      <c r="U70" s="9"/>
      <c r="V70" s="39" t="s">
        <v>91</v>
      </c>
      <c r="W70" s="40"/>
      <c r="X70" s="108"/>
    </row>
    <row r="71" spans="1:24" ht="16.5" customHeight="1">
      <c r="A71" s="39">
        <v>11</v>
      </c>
      <c r="B71" s="40"/>
      <c r="C71" s="44"/>
      <c r="D71" s="44"/>
      <c r="E71" s="44"/>
      <c r="F71" s="44"/>
      <c r="G71" s="41"/>
      <c r="H71" s="44"/>
      <c r="I71" s="41"/>
      <c r="J71" s="41"/>
      <c r="K71" s="42"/>
      <c r="L71" s="42"/>
      <c r="M71" s="41"/>
      <c r="N71" s="38">
        <f>C71+E71+G71+I71+J71+L71+M71</f>
        <v>0</v>
      </c>
      <c r="O71" s="13"/>
      <c r="P71" s="96"/>
      <c r="Q71" s="44"/>
      <c r="R71" s="41"/>
      <c r="S71" s="41"/>
      <c r="T71" s="97"/>
      <c r="U71" s="9"/>
      <c r="V71" s="39" t="s">
        <v>92</v>
      </c>
      <c r="W71" s="40"/>
      <c r="X71" s="108"/>
    </row>
    <row r="72" spans="1:24" ht="16.5" customHeight="1">
      <c r="A72" s="47">
        <v>10</v>
      </c>
      <c r="B72" s="40"/>
      <c r="C72" s="41"/>
      <c r="D72" s="41"/>
      <c r="E72" s="41"/>
      <c r="F72" s="41"/>
      <c r="G72" s="41"/>
      <c r="H72" s="41"/>
      <c r="I72" s="41"/>
      <c r="J72" s="41"/>
      <c r="K72" s="42"/>
      <c r="L72" s="42"/>
      <c r="M72" s="41"/>
      <c r="N72" s="38">
        <f>C72+E72+G72+I72+J72+L72+M72</f>
        <v>0</v>
      </c>
      <c r="O72" s="13"/>
      <c r="P72" s="96"/>
      <c r="Q72" s="44"/>
      <c r="R72" s="41"/>
      <c r="S72" s="41"/>
      <c r="T72" s="97"/>
      <c r="U72" s="9"/>
      <c r="V72" s="39" t="s">
        <v>93</v>
      </c>
      <c r="W72" s="40"/>
      <c r="X72" s="108"/>
    </row>
    <row r="73" spans="1:24" ht="16.5" customHeight="1">
      <c r="A73" s="47">
        <v>9</v>
      </c>
      <c r="B73" s="40"/>
      <c r="C73" s="41"/>
      <c r="D73" s="41"/>
      <c r="E73" s="41"/>
      <c r="F73" s="41"/>
      <c r="G73" s="41"/>
      <c r="H73" s="41"/>
      <c r="I73" s="41"/>
      <c r="J73" s="41"/>
      <c r="K73" s="42"/>
      <c r="L73" s="42"/>
      <c r="M73" s="41"/>
      <c r="N73" s="38">
        <f>C73+E73+G73+I73+J73+L73+M73</f>
        <v>0</v>
      </c>
      <c r="O73" s="13"/>
      <c r="P73" s="96"/>
      <c r="Q73" s="44"/>
      <c r="R73" s="41"/>
      <c r="S73" s="41"/>
      <c r="T73" s="97"/>
      <c r="U73" s="9"/>
      <c r="V73" s="113" t="s">
        <v>94</v>
      </c>
      <c r="W73" s="40"/>
      <c r="X73" s="108"/>
    </row>
    <row r="74" spans="1:24" ht="26.25" customHeight="1">
      <c r="A74" s="33" t="s">
        <v>80</v>
      </c>
      <c r="B74" s="34">
        <f>SUM(B75:B79)</f>
        <v>52</v>
      </c>
      <c r="C74" s="35">
        <f>SUM(C75:C79)</f>
        <v>177721.25</v>
      </c>
      <c r="D74" s="36"/>
      <c r="E74" s="35"/>
      <c r="F74" s="36">
        <f>SUM(F75:F79)</f>
        <v>43</v>
      </c>
      <c r="G74" s="35">
        <f>SUM(G75:G79)</f>
        <v>16692.11</v>
      </c>
      <c r="H74" s="36"/>
      <c r="I74" s="35"/>
      <c r="J74" s="36"/>
      <c r="K74" s="37">
        <f>SUM(K75:K79)</f>
        <v>50</v>
      </c>
      <c r="L74" s="53">
        <f>SUM(L75:L79)</f>
        <v>40074.1</v>
      </c>
      <c r="M74" s="36"/>
      <c r="N74" s="38">
        <f>SUM(N75:N79)</f>
        <v>234487.46</v>
      </c>
      <c r="O74" s="12"/>
      <c r="P74" s="93"/>
      <c r="Q74" s="35"/>
      <c r="R74" s="35"/>
      <c r="S74" s="35"/>
      <c r="T74" s="38"/>
      <c r="U74" s="9"/>
      <c r="V74" s="29" t="s">
        <v>97</v>
      </c>
      <c r="W74" s="40"/>
      <c r="X74" s="97"/>
    </row>
    <row r="75" spans="1:24" ht="16.5" customHeight="1">
      <c r="A75" s="39" t="s">
        <v>81</v>
      </c>
      <c r="B75" s="40">
        <v>7</v>
      </c>
      <c r="C75" s="43">
        <v>26515.86</v>
      </c>
      <c r="D75" s="41"/>
      <c r="E75" s="41"/>
      <c r="F75" s="41">
        <v>4</v>
      </c>
      <c r="G75" s="43">
        <v>2547.45</v>
      </c>
      <c r="H75" s="41"/>
      <c r="I75" s="43"/>
      <c r="J75" s="41"/>
      <c r="K75" s="42">
        <v>7</v>
      </c>
      <c r="L75" s="54">
        <v>6434</v>
      </c>
      <c r="M75" s="41"/>
      <c r="N75" s="38">
        <f>C75+E75+G75+I75+J75+L75+M75</f>
        <v>35497.31</v>
      </c>
      <c r="O75" s="13"/>
      <c r="P75" s="96"/>
      <c r="Q75" s="44"/>
      <c r="R75" s="41"/>
      <c r="S75" s="41"/>
      <c r="T75" s="97"/>
      <c r="U75" s="9"/>
      <c r="V75" s="39" t="s">
        <v>98</v>
      </c>
      <c r="W75" s="40"/>
      <c r="X75" s="97"/>
    </row>
    <row r="76" spans="1:24" ht="16.5" customHeight="1">
      <c r="A76" s="39" t="s">
        <v>83</v>
      </c>
      <c r="B76" s="40">
        <v>11</v>
      </c>
      <c r="C76" s="43">
        <v>40582.36</v>
      </c>
      <c r="D76" s="41"/>
      <c r="E76" s="41"/>
      <c r="F76" s="41">
        <v>10</v>
      </c>
      <c r="G76" s="43">
        <v>3633.75</v>
      </c>
      <c r="H76" s="41"/>
      <c r="I76" s="43"/>
      <c r="J76" s="41"/>
      <c r="K76" s="42">
        <v>10</v>
      </c>
      <c r="L76" s="54">
        <v>7715.64</v>
      </c>
      <c r="M76" s="41"/>
      <c r="N76" s="38">
        <f>C76+E76+G76+I76+J76+L76+M76</f>
        <v>51931.75</v>
      </c>
      <c r="O76" s="13"/>
      <c r="P76" s="96"/>
      <c r="Q76" s="44"/>
      <c r="R76" s="41"/>
      <c r="S76" s="41"/>
      <c r="T76" s="97"/>
      <c r="U76" s="9"/>
      <c r="V76" s="39" t="s">
        <v>99</v>
      </c>
      <c r="W76" s="40"/>
      <c r="X76" s="97"/>
    </row>
    <row r="77" spans="1:24" ht="16.5" customHeight="1">
      <c r="A77" s="39" t="s">
        <v>84</v>
      </c>
      <c r="B77" s="40">
        <v>15</v>
      </c>
      <c r="C77" s="44">
        <v>51919.67</v>
      </c>
      <c r="D77" s="44"/>
      <c r="E77" s="44"/>
      <c r="F77" s="41">
        <v>12</v>
      </c>
      <c r="G77" s="43">
        <v>4158.87</v>
      </c>
      <c r="H77" s="41"/>
      <c r="I77" s="43"/>
      <c r="J77" s="41"/>
      <c r="K77" s="42">
        <v>14</v>
      </c>
      <c r="L77" s="54">
        <v>11710.46</v>
      </c>
      <c r="M77" s="41"/>
      <c r="N77" s="38">
        <f>C77+E77+G77+I77+J77+L77+M77</f>
        <v>67789</v>
      </c>
      <c r="O77" s="13"/>
      <c r="P77" s="96"/>
      <c r="Q77" s="44"/>
      <c r="R77" s="41"/>
      <c r="S77" s="41"/>
      <c r="T77" s="97"/>
      <c r="U77" s="9"/>
      <c r="V77" s="39" t="s">
        <v>100</v>
      </c>
      <c r="W77" s="40"/>
      <c r="X77" s="97"/>
    </row>
    <row r="78" spans="1:24" ht="16.5" customHeight="1">
      <c r="A78" s="39" t="s">
        <v>85</v>
      </c>
      <c r="B78" s="40">
        <v>2</v>
      </c>
      <c r="C78" s="44">
        <v>6488.33</v>
      </c>
      <c r="D78" s="44"/>
      <c r="E78" s="44"/>
      <c r="F78" s="41">
        <v>2</v>
      </c>
      <c r="G78" s="43">
        <v>713.88</v>
      </c>
      <c r="H78" s="41"/>
      <c r="I78" s="43"/>
      <c r="J78" s="41"/>
      <c r="K78" s="42">
        <v>2</v>
      </c>
      <c r="L78" s="54">
        <v>1636</v>
      </c>
      <c r="M78" s="41"/>
      <c r="N78" s="38">
        <f>C78+E78+G78+I78+J78+L78+M78</f>
        <v>8838.21</v>
      </c>
      <c r="O78" s="13"/>
      <c r="P78" s="96"/>
      <c r="Q78" s="44"/>
      <c r="R78" s="41"/>
      <c r="S78" s="41"/>
      <c r="T78" s="97"/>
      <c r="U78" s="9"/>
      <c r="V78" s="39" t="s">
        <v>89</v>
      </c>
      <c r="W78" s="40"/>
      <c r="X78" s="97"/>
    </row>
    <row r="79" spans="1:24" ht="16.5" customHeight="1">
      <c r="A79" s="39" t="s">
        <v>86</v>
      </c>
      <c r="B79" s="40">
        <v>17</v>
      </c>
      <c r="C79" s="44">
        <v>52215.03</v>
      </c>
      <c r="D79" s="44"/>
      <c r="E79" s="44"/>
      <c r="F79" s="41">
        <f>1+14</f>
        <v>15</v>
      </c>
      <c r="G79" s="43">
        <f>113.52+5524.64</f>
        <v>5638.160000000001</v>
      </c>
      <c r="H79" s="44"/>
      <c r="I79" s="41"/>
      <c r="J79" s="41"/>
      <c r="K79" s="42">
        <v>17</v>
      </c>
      <c r="L79" s="54">
        <v>12578</v>
      </c>
      <c r="M79" s="41"/>
      <c r="N79" s="38">
        <f>C79+E79+G79+I79+J79+L79+M79</f>
        <v>70431.19</v>
      </c>
      <c r="O79" s="13"/>
      <c r="P79" s="96"/>
      <c r="Q79" s="44"/>
      <c r="R79" s="41"/>
      <c r="S79" s="41"/>
      <c r="T79" s="97"/>
      <c r="U79" s="9"/>
      <c r="V79" s="39" t="s">
        <v>91</v>
      </c>
      <c r="W79" s="40"/>
      <c r="X79" s="108"/>
    </row>
    <row r="80" spans="1:24" ht="51" customHeight="1">
      <c r="A80" s="33" t="s">
        <v>87</v>
      </c>
      <c r="B80" s="34">
        <f>SUM(B81:B85)</f>
        <v>81</v>
      </c>
      <c r="C80" s="35">
        <f>SUM(C81:C85)</f>
        <v>80496.36</v>
      </c>
      <c r="D80" s="36"/>
      <c r="E80" s="35"/>
      <c r="F80" s="36">
        <f>SUM(F81:F85)</f>
        <v>75</v>
      </c>
      <c r="G80" s="35">
        <f>SUM(G81:G85)</f>
        <v>55531.899999999994</v>
      </c>
      <c r="H80" s="36"/>
      <c r="I80" s="35"/>
      <c r="J80" s="41"/>
      <c r="K80" s="37">
        <f>SUM(K81:K85)</f>
        <v>78</v>
      </c>
      <c r="L80" s="53">
        <f>SUM(L81:L85)</f>
        <v>86110.92</v>
      </c>
      <c r="M80" s="41"/>
      <c r="N80" s="38">
        <f>SUM(N81:N85)</f>
        <v>222139.17999999996</v>
      </c>
      <c r="O80" s="13"/>
      <c r="P80" s="93"/>
      <c r="Q80" s="35"/>
      <c r="R80" s="35"/>
      <c r="S80" s="35"/>
      <c r="T80" s="38"/>
      <c r="U80" s="9"/>
      <c r="V80" s="29" t="s">
        <v>101</v>
      </c>
      <c r="W80" s="34">
        <f>SUM(W81:W88)</f>
        <v>25</v>
      </c>
      <c r="X80" s="38">
        <f>SUM(X81:X88)</f>
        <v>21461.269999999997</v>
      </c>
    </row>
    <row r="81" spans="1:24" ht="16.5" customHeight="1">
      <c r="A81" s="56">
        <v>14</v>
      </c>
      <c r="B81" s="40">
        <v>10</v>
      </c>
      <c r="C81" s="44">
        <v>10068.86</v>
      </c>
      <c r="D81" s="44"/>
      <c r="E81" s="44"/>
      <c r="F81" s="41">
        <v>9</v>
      </c>
      <c r="G81" s="43">
        <v>7140</v>
      </c>
      <c r="H81" s="41"/>
      <c r="I81" s="43"/>
      <c r="J81" s="41"/>
      <c r="K81" s="42">
        <v>10</v>
      </c>
      <c r="L81" s="54">
        <v>11134.36</v>
      </c>
      <c r="M81" s="41"/>
      <c r="N81" s="38">
        <f>C81+E81+G81+I81+J81+L81+M81</f>
        <v>28343.22</v>
      </c>
      <c r="O81" s="13"/>
      <c r="P81" s="96"/>
      <c r="Q81" s="44"/>
      <c r="R81" s="41"/>
      <c r="S81" s="41"/>
      <c r="T81" s="97"/>
      <c r="U81" s="9"/>
      <c r="V81" s="39" t="s">
        <v>98</v>
      </c>
      <c r="W81" s="40">
        <v>2</v>
      </c>
      <c r="X81" s="97">
        <v>1928.9</v>
      </c>
    </row>
    <row r="82" spans="1:24" ht="16.5" customHeight="1">
      <c r="A82" s="56">
        <v>13</v>
      </c>
      <c r="B82" s="40">
        <v>27</v>
      </c>
      <c r="C82" s="44">
        <v>27438.32</v>
      </c>
      <c r="D82" s="44"/>
      <c r="E82" s="44"/>
      <c r="F82" s="41">
        <v>26</v>
      </c>
      <c r="G82" s="43">
        <v>15668.6</v>
      </c>
      <c r="H82" s="41"/>
      <c r="I82" s="43"/>
      <c r="J82" s="41"/>
      <c r="K82" s="42">
        <v>27</v>
      </c>
      <c r="L82" s="54">
        <v>29481.64</v>
      </c>
      <c r="M82" s="41"/>
      <c r="N82" s="38">
        <f>C82+E82+G82+I82+J82+L82+M82</f>
        <v>72588.56</v>
      </c>
      <c r="O82" s="13"/>
      <c r="P82" s="96"/>
      <c r="Q82" s="44"/>
      <c r="R82" s="41"/>
      <c r="S82" s="41"/>
      <c r="T82" s="97"/>
      <c r="U82" s="9"/>
      <c r="V82" s="39" t="s">
        <v>99</v>
      </c>
      <c r="W82" s="40">
        <v>1</v>
      </c>
      <c r="X82" s="97">
        <v>818.12</v>
      </c>
    </row>
    <row r="83" spans="1:24" ht="16.5" customHeight="1">
      <c r="A83" s="56">
        <v>12</v>
      </c>
      <c r="B83" s="40">
        <v>13</v>
      </c>
      <c r="C83" s="44">
        <v>12941.77</v>
      </c>
      <c r="D83" s="44"/>
      <c r="E83" s="44"/>
      <c r="F83" s="41">
        <v>12</v>
      </c>
      <c r="G83" s="43">
        <v>9565.29</v>
      </c>
      <c r="H83" s="41"/>
      <c r="I83" s="43"/>
      <c r="J83" s="41"/>
      <c r="K83" s="42">
        <v>11</v>
      </c>
      <c r="L83" s="54">
        <v>12103.64</v>
      </c>
      <c r="M83" s="41"/>
      <c r="N83" s="38">
        <f>C83+E83+G83+I83+J83+L83+M83</f>
        <v>34610.7</v>
      </c>
      <c r="O83" s="13"/>
      <c r="P83" s="96"/>
      <c r="Q83" s="44"/>
      <c r="R83" s="41"/>
      <c r="S83" s="41"/>
      <c r="T83" s="97"/>
      <c r="U83" s="9"/>
      <c r="V83" s="39" t="s">
        <v>100</v>
      </c>
      <c r="W83" s="40"/>
      <c r="X83" s="97"/>
    </row>
    <row r="84" spans="1:24" ht="16.5" customHeight="1">
      <c r="A84" s="56">
        <v>11</v>
      </c>
      <c r="B84" s="40">
        <v>11</v>
      </c>
      <c r="C84" s="44">
        <v>10800.87</v>
      </c>
      <c r="D84" s="44"/>
      <c r="E84" s="44"/>
      <c r="F84" s="41">
        <v>10</v>
      </c>
      <c r="G84" s="43">
        <v>7823.46</v>
      </c>
      <c r="H84" s="41"/>
      <c r="I84" s="43"/>
      <c r="J84" s="41"/>
      <c r="K84" s="42">
        <v>11</v>
      </c>
      <c r="L84" s="54">
        <v>12149.28</v>
      </c>
      <c r="M84" s="41"/>
      <c r="N84" s="38">
        <f>C84+E84+G84+I84+J84+L84+M84</f>
        <v>30773.61</v>
      </c>
      <c r="O84" s="13"/>
      <c r="P84" s="96"/>
      <c r="Q84" s="44"/>
      <c r="R84" s="41"/>
      <c r="S84" s="41"/>
      <c r="T84" s="97"/>
      <c r="U84" s="9"/>
      <c r="V84" s="39" t="s">
        <v>89</v>
      </c>
      <c r="W84" s="40">
        <f>13+2</f>
        <v>15</v>
      </c>
      <c r="X84" s="97">
        <f>10918.8+1742.22</f>
        <v>12661.019999999999</v>
      </c>
    </row>
    <row r="85" spans="1:24" ht="16.5" customHeight="1">
      <c r="A85" s="56">
        <v>10</v>
      </c>
      <c r="B85" s="40">
        <v>20</v>
      </c>
      <c r="C85" s="44">
        <v>19246.54</v>
      </c>
      <c r="D85" s="44"/>
      <c r="E85" s="44"/>
      <c r="F85" s="41">
        <v>18</v>
      </c>
      <c r="G85" s="43">
        <v>15334.55</v>
      </c>
      <c r="H85" s="41"/>
      <c r="I85" s="43"/>
      <c r="J85" s="41"/>
      <c r="K85" s="42">
        <v>19</v>
      </c>
      <c r="L85" s="54">
        <v>21242</v>
      </c>
      <c r="M85" s="41"/>
      <c r="N85" s="38">
        <f>C85+E85+G85+I85+J85+L85+M85</f>
        <v>55823.09</v>
      </c>
      <c r="O85" s="13"/>
      <c r="P85" s="96"/>
      <c r="Q85" s="44"/>
      <c r="R85" s="41"/>
      <c r="S85" s="41"/>
      <c r="T85" s="97"/>
      <c r="U85" s="9"/>
      <c r="V85" s="39" t="s">
        <v>91</v>
      </c>
      <c r="W85" s="40">
        <v>7</v>
      </c>
      <c r="X85" s="97">
        <v>6053.23</v>
      </c>
    </row>
    <row r="86" spans="1:24" ht="16.5" customHeight="1">
      <c r="A86" s="29" t="s">
        <v>88</v>
      </c>
      <c r="B86" s="34"/>
      <c r="C86" s="35"/>
      <c r="D86" s="36"/>
      <c r="E86" s="35"/>
      <c r="F86" s="35"/>
      <c r="G86" s="36"/>
      <c r="H86" s="35"/>
      <c r="I86" s="36"/>
      <c r="J86" s="36"/>
      <c r="K86" s="37"/>
      <c r="L86" s="37"/>
      <c r="M86" s="36"/>
      <c r="N86" s="38"/>
      <c r="O86" s="12"/>
      <c r="P86" s="93"/>
      <c r="Q86" s="35"/>
      <c r="R86" s="36"/>
      <c r="S86" s="36"/>
      <c r="T86" s="38"/>
      <c r="U86" s="9"/>
      <c r="V86" s="39" t="s">
        <v>92</v>
      </c>
      <c r="W86" s="40"/>
      <c r="X86" s="97"/>
    </row>
    <row r="87" spans="1:24" ht="16.5" customHeight="1">
      <c r="A87" s="39" t="s">
        <v>89</v>
      </c>
      <c r="B87" s="40"/>
      <c r="C87" s="44"/>
      <c r="D87" s="44"/>
      <c r="E87" s="44"/>
      <c r="F87" s="44"/>
      <c r="G87" s="41"/>
      <c r="H87" s="44"/>
      <c r="I87" s="41"/>
      <c r="J87" s="41"/>
      <c r="K87" s="42"/>
      <c r="L87" s="42"/>
      <c r="M87" s="41"/>
      <c r="N87" s="38">
        <f>C87+E87+G87+I87+J87+L87+M87</f>
        <v>0</v>
      </c>
      <c r="O87" s="13"/>
      <c r="P87" s="96"/>
      <c r="Q87" s="44"/>
      <c r="R87" s="41"/>
      <c r="S87" s="41"/>
      <c r="T87" s="97"/>
      <c r="U87" s="9"/>
      <c r="V87" s="39" t="s">
        <v>93</v>
      </c>
      <c r="W87" s="40"/>
      <c r="X87" s="97"/>
    </row>
    <row r="88" spans="1:24" ht="16.5" customHeight="1">
      <c r="A88" s="39" t="s">
        <v>91</v>
      </c>
      <c r="B88" s="40"/>
      <c r="C88" s="44"/>
      <c r="D88" s="44"/>
      <c r="E88" s="44"/>
      <c r="F88" s="44"/>
      <c r="G88" s="41"/>
      <c r="H88" s="44"/>
      <c r="I88" s="41"/>
      <c r="J88" s="41"/>
      <c r="K88" s="42"/>
      <c r="L88" s="42"/>
      <c r="M88" s="41"/>
      <c r="N88" s="38">
        <f>C88+E88+G88+I88+J88+L88+M88</f>
        <v>0</v>
      </c>
      <c r="O88" s="13"/>
      <c r="P88" s="96"/>
      <c r="Q88" s="44"/>
      <c r="R88" s="41"/>
      <c r="S88" s="41"/>
      <c r="T88" s="97"/>
      <c r="U88" s="9"/>
      <c r="V88" s="39" t="s">
        <v>94</v>
      </c>
      <c r="W88" s="40"/>
      <c r="X88" s="97"/>
    </row>
    <row r="89" spans="1:24" ht="36.75" customHeight="1">
      <c r="A89" s="39" t="s">
        <v>92</v>
      </c>
      <c r="B89" s="40"/>
      <c r="C89" s="44"/>
      <c r="D89" s="44"/>
      <c r="E89" s="44"/>
      <c r="F89" s="44"/>
      <c r="G89" s="41"/>
      <c r="H89" s="44"/>
      <c r="I89" s="41"/>
      <c r="J89" s="41"/>
      <c r="K89" s="42"/>
      <c r="L89" s="42"/>
      <c r="M89" s="41"/>
      <c r="N89" s="38">
        <f>C89+E89+G89+I89+J89+L89+M89</f>
        <v>0</v>
      </c>
      <c r="O89" s="13"/>
      <c r="P89" s="96"/>
      <c r="Q89" s="44"/>
      <c r="R89" s="41"/>
      <c r="S89" s="41"/>
      <c r="T89" s="97"/>
      <c r="U89" s="9"/>
      <c r="V89" s="29" t="s">
        <v>102</v>
      </c>
      <c r="W89" s="34">
        <f>SUM(W50+W56+W62+W68+W74+W80)</f>
        <v>63</v>
      </c>
      <c r="X89" s="52">
        <f>SUM(X50+X56+X62+X68+X74+X80)</f>
        <v>94259.03</v>
      </c>
    </row>
    <row r="90" spans="1:24" ht="29.25" customHeight="1">
      <c r="A90" s="39" t="s">
        <v>93</v>
      </c>
      <c r="B90" s="40"/>
      <c r="C90" s="44"/>
      <c r="D90" s="44"/>
      <c r="E90" s="44"/>
      <c r="F90" s="44"/>
      <c r="G90" s="41"/>
      <c r="H90" s="44"/>
      <c r="I90" s="41"/>
      <c r="J90" s="41"/>
      <c r="K90" s="42"/>
      <c r="L90" s="42"/>
      <c r="M90" s="41"/>
      <c r="N90" s="38">
        <f>C90+E90+G90+I90+J90+L90+M90</f>
        <v>0</v>
      </c>
      <c r="O90" s="13"/>
      <c r="P90" s="96"/>
      <c r="Q90" s="44"/>
      <c r="R90" s="41"/>
      <c r="S90" s="41"/>
      <c r="T90" s="97"/>
      <c r="U90" s="9"/>
      <c r="V90" s="29" t="s">
        <v>103</v>
      </c>
      <c r="W90" s="34">
        <f>(W15+W89)</f>
        <v>336</v>
      </c>
      <c r="X90" s="38">
        <f>(X15+X89)</f>
        <v>289614.2</v>
      </c>
    </row>
    <row r="91" spans="1:24" ht="16.5" customHeight="1">
      <c r="A91" s="39" t="s">
        <v>94</v>
      </c>
      <c r="B91" s="40"/>
      <c r="C91" s="44"/>
      <c r="D91" s="44"/>
      <c r="E91" s="44"/>
      <c r="F91" s="44"/>
      <c r="G91" s="41"/>
      <c r="H91" s="44"/>
      <c r="I91" s="41"/>
      <c r="J91" s="41"/>
      <c r="K91" s="42"/>
      <c r="L91" s="42"/>
      <c r="M91" s="41"/>
      <c r="N91" s="38">
        <f>C91+E91+G91+I91+J91+L91+M91</f>
        <v>0</v>
      </c>
      <c r="O91" s="13"/>
      <c r="P91" s="96"/>
      <c r="Q91" s="44"/>
      <c r="R91" s="41"/>
      <c r="S91" s="41"/>
      <c r="T91" s="97"/>
      <c r="U91" s="9"/>
      <c r="V91" s="29" t="s">
        <v>104</v>
      </c>
      <c r="W91" s="110">
        <v>3</v>
      </c>
      <c r="X91" s="107">
        <v>1185.7</v>
      </c>
    </row>
    <row r="92" spans="1:24" ht="29.25" customHeight="1">
      <c r="A92" s="29" t="s">
        <v>95</v>
      </c>
      <c r="B92" s="34">
        <f>SUM(B93:B97)</f>
        <v>3</v>
      </c>
      <c r="C92" s="35">
        <f>SUM(C93:C97)</f>
        <v>2961.69</v>
      </c>
      <c r="D92" s="36"/>
      <c r="E92" s="35"/>
      <c r="F92" s="36">
        <f>SUM(F93:F97)</f>
        <v>3</v>
      </c>
      <c r="G92" s="35">
        <f>SUM(G93:G97)</f>
        <v>1074.6</v>
      </c>
      <c r="H92" s="36"/>
      <c r="I92" s="35"/>
      <c r="J92" s="41"/>
      <c r="K92" s="37">
        <f>SUM(K93:K97)</f>
        <v>3</v>
      </c>
      <c r="L92" s="53">
        <f>SUM(L93:L97)</f>
        <v>3354</v>
      </c>
      <c r="M92" s="41"/>
      <c r="N92" s="38">
        <f>SUM(N93:N97)</f>
        <v>7390.290000000001</v>
      </c>
      <c r="O92" s="13"/>
      <c r="P92" s="93"/>
      <c r="Q92" s="35"/>
      <c r="R92" s="35"/>
      <c r="S92" s="35"/>
      <c r="T92" s="38"/>
      <c r="U92" s="9"/>
      <c r="V92" s="39" t="s">
        <v>105</v>
      </c>
      <c r="W92" s="40"/>
      <c r="X92" s="95"/>
    </row>
    <row r="93" spans="1:24" ht="16.5" customHeight="1">
      <c r="A93" s="39" t="s">
        <v>89</v>
      </c>
      <c r="B93" s="40">
        <v>1</v>
      </c>
      <c r="C93" s="57">
        <v>994.2</v>
      </c>
      <c r="D93" s="57"/>
      <c r="E93" s="57"/>
      <c r="F93" s="58">
        <v>1</v>
      </c>
      <c r="G93" s="43">
        <v>358.2</v>
      </c>
      <c r="H93" s="58"/>
      <c r="I93" s="43"/>
      <c r="J93" s="41"/>
      <c r="K93" s="42">
        <v>1</v>
      </c>
      <c r="L93" s="119">
        <v>1118</v>
      </c>
      <c r="M93" s="41"/>
      <c r="N93" s="38">
        <f>C93+E93+G93+I93+J93+L93+M93</f>
        <v>2470.4</v>
      </c>
      <c r="O93" s="13"/>
      <c r="P93" s="96"/>
      <c r="Q93" s="44"/>
      <c r="R93" s="41"/>
      <c r="S93" s="41"/>
      <c r="T93" s="97"/>
      <c r="U93" s="9"/>
      <c r="V93" s="113" t="s">
        <v>106</v>
      </c>
      <c r="W93" s="40"/>
      <c r="X93" s="97"/>
    </row>
    <row r="94" spans="1:24" ht="16.5" customHeight="1">
      <c r="A94" s="39" t="s">
        <v>91</v>
      </c>
      <c r="B94" s="40">
        <v>1</v>
      </c>
      <c r="C94" s="57">
        <v>1011.18</v>
      </c>
      <c r="D94" s="57"/>
      <c r="E94" s="57"/>
      <c r="F94" s="58">
        <v>1</v>
      </c>
      <c r="G94" s="43">
        <v>358.2</v>
      </c>
      <c r="H94" s="58"/>
      <c r="I94" s="43"/>
      <c r="J94" s="41"/>
      <c r="K94" s="42">
        <v>1</v>
      </c>
      <c r="L94" s="119">
        <v>1118</v>
      </c>
      <c r="M94" s="41"/>
      <c r="N94" s="38">
        <f>C94+E94+G94+I94+J94+L94+M94</f>
        <v>2487.38</v>
      </c>
      <c r="O94" s="13"/>
      <c r="P94" s="96"/>
      <c r="Q94" s="44"/>
      <c r="R94" s="41"/>
      <c r="S94" s="41"/>
      <c r="T94" s="97"/>
      <c r="U94" s="9"/>
      <c r="V94" s="113" t="s">
        <v>107</v>
      </c>
      <c r="W94" s="40"/>
      <c r="X94" s="97"/>
    </row>
    <row r="95" spans="1:24" ht="16.5" customHeight="1" thickBot="1">
      <c r="A95" s="39" t="s">
        <v>92</v>
      </c>
      <c r="B95" s="40"/>
      <c r="C95" s="57"/>
      <c r="D95" s="57"/>
      <c r="E95" s="57"/>
      <c r="F95" s="57"/>
      <c r="G95" s="41"/>
      <c r="H95" s="57"/>
      <c r="I95" s="41"/>
      <c r="J95" s="41"/>
      <c r="K95" s="42"/>
      <c r="L95" s="42"/>
      <c r="M95" s="41"/>
      <c r="N95" s="38">
        <f>C95+E95+G95+I95+J95+L95+M95</f>
        <v>0</v>
      </c>
      <c r="O95" s="13"/>
      <c r="P95" s="96"/>
      <c r="Q95" s="44"/>
      <c r="R95" s="41"/>
      <c r="S95" s="41"/>
      <c r="T95" s="97"/>
      <c r="U95" s="9"/>
      <c r="V95" s="114" t="s">
        <v>108</v>
      </c>
      <c r="W95" s="111">
        <f>SUM(W90:W94)</f>
        <v>339</v>
      </c>
      <c r="X95" s="92">
        <f>SUM(X90:X94)</f>
        <v>290799.9</v>
      </c>
    </row>
    <row r="96" spans="1:24" ht="16.5" customHeight="1">
      <c r="A96" s="39" t="s">
        <v>93</v>
      </c>
      <c r="B96" s="40"/>
      <c r="C96" s="57"/>
      <c r="D96" s="57"/>
      <c r="E96" s="57"/>
      <c r="F96" s="57"/>
      <c r="G96" s="41"/>
      <c r="H96" s="57"/>
      <c r="I96" s="41"/>
      <c r="J96" s="41"/>
      <c r="K96" s="42"/>
      <c r="L96" s="42"/>
      <c r="M96" s="41"/>
      <c r="N96" s="38">
        <f>C96+E96+G96+I96+J96+L96+M96</f>
        <v>0</v>
      </c>
      <c r="O96" s="13"/>
      <c r="P96" s="96"/>
      <c r="Q96" s="44"/>
      <c r="R96" s="41"/>
      <c r="S96" s="41"/>
      <c r="T96" s="97"/>
      <c r="U96" s="9"/>
      <c r="V96" s="16"/>
      <c r="W96" s="17"/>
      <c r="X96" s="18"/>
    </row>
    <row r="97" spans="1:24" ht="16.5" customHeight="1">
      <c r="A97" s="113" t="s">
        <v>94</v>
      </c>
      <c r="B97" s="40">
        <v>1</v>
      </c>
      <c r="C97" s="57">
        <v>956.31</v>
      </c>
      <c r="D97" s="57"/>
      <c r="E97" s="57"/>
      <c r="F97" s="58">
        <v>1</v>
      </c>
      <c r="G97" s="43">
        <v>358.2</v>
      </c>
      <c r="H97" s="58"/>
      <c r="I97" s="43"/>
      <c r="J97" s="41"/>
      <c r="K97" s="42">
        <v>1</v>
      </c>
      <c r="L97" s="54">
        <v>1118</v>
      </c>
      <c r="M97" s="41"/>
      <c r="N97" s="38">
        <f>C97+E97+G97+I97+J97+L97+M97</f>
        <v>2432.51</v>
      </c>
      <c r="O97" s="13"/>
      <c r="P97" s="96"/>
      <c r="Q97" s="44"/>
      <c r="R97" s="41"/>
      <c r="S97" s="41"/>
      <c r="T97" s="97"/>
      <c r="U97" s="9"/>
      <c r="V97" s="16"/>
      <c r="W97" s="17"/>
      <c r="X97" s="18"/>
    </row>
    <row r="98" spans="1:24" ht="29.25" customHeight="1">
      <c r="A98" s="120" t="s">
        <v>97</v>
      </c>
      <c r="B98" s="34">
        <f aca="true" t="shared" si="7" ref="B98:G98">SUM(B99:B103)</f>
        <v>9</v>
      </c>
      <c r="C98" s="35">
        <f t="shared" si="7"/>
        <v>8583.1</v>
      </c>
      <c r="D98" s="36"/>
      <c r="E98" s="35"/>
      <c r="F98" s="36">
        <f t="shared" si="7"/>
        <v>5</v>
      </c>
      <c r="G98" s="35">
        <f t="shared" si="7"/>
        <v>3203.8999999999996</v>
      </c>
      <c r="H98" s="44"/>
      <c r="I98" s="41"/>
      <c r="J98" s="41"/>
      <c r="K98" s="37">
        <f>SUM(K99:K103)</f>
        <v>9</v>
      </c>
      <c r="L98" s="53">
        <f>SUM(L99:L103)</f>
        <v>10062</v>
      </c>
      <c r="M98" s="41"/>
      <c r="N98" s="38">
        <f>SUM(N99:N103)</f>
        <v>21849</v>
      </c>
      <c r="O98" s="13"/>
      <c r="P98" s="93"/>
      <c r="Q98" s="35"/>
      <c r="R98" s="35"/>
      <c r="S98" s="35"/>
      <c r="T98" s="38"/>
      <c r="U98" s="9"/>
      <c r="V98" s="16"/>
      <c r="W98" s="17"/>
      <c r="X98" s="18"/>
    </row>
    <row r="99" spans="1:24" ht="16.5" customHeight="1">
      <c r="A99" s="39" t="s">
        <v>98</v>
      </c>
      <c r="B99" s="40"/>
      <c r="C99" s="44"/>
      <c r="D99" s="44"/>
      <c r="E99" s="44"/>
      <c r="F99" s="44"/>
      <c r="G99" s="41"/>
      <c r="H99" s="44"/>
      <c r="I99" s="41"/>
      <c r="J99" s="41"/>
      <c r="K99" s="42"/>
      <c r="L99" s="42"/>
      <c r="M99" s="41"/>
      <c r="N99" s="38">
        <f>C99+E99+G99+I99+J99+L99+M99</f>
        <v>0</v>
      </c>
      <c r="O99" s="13"/>
      <c r="P99" s="96"/>
      <c r="Q99" s="44"/>
      <c r="R99" s="41"/>
      <c r="S99" s="41"/>
      <c r="T99" s="97"/>
      <c r="U99" s="9"/>
      <c r="V99" s="19"/>
      <c r="W99" s="17"/>
      <c r="X99" s="13"/>
    </row>
    <row r="100" spans="1:24" ht="16.5" customHeight="1">
      <c r="A100" s="39" t="s">
        <v>99</v>
      </c>
      <c r="B100" s="40"/>
      <c r="C100" s="44"/>
      <c r="D100" s="44"/>
      <c r="E100" s="44"/>
      <c r="F100" s="44"/>
      <c r="G100" s="41"/>
      <c r="H100" s="44"/>
      <c r="I100" s="41"/>
      <c r="J100" s="41"/>
      <c r="K100" s="42"/>
      <c r="L100" s="42"/>
      <c r="M100" s="41"/>
      <c r="N100" s="38">
        <f>C100+E100+G100+I100+J100+L100+M100</f>
        <v>0</v>
      </c>
      <c r="O100" s="13"/>
      <c r="P100" s="96"/>
      <c r="Q100" s="44"/>
      <c r="R100" s="41"/>
      <c r="S100" s="41"/>
      <c r="T100" s="97"/>
      <c r="U100" s="9"/>
      <c r="V100" s="16"/>
      <c r="W100" s="17"/>
      <c r="X100" s="13"/>
    </row>
    <row r="101" spans="1:24" ht="16.5" customHeight="1">
      <c r="A101" s="39" t="s">
        <v>100</v>
      </c>
      <c r="B101" s="40"/>
      <c r="C101" s="44"/>
      <c r="D101" s="44"/>
      <c r="E101" s="44"/>
      <c r="F101" s="44"/>
      <c r="G101" s="41"/>
      <c r="H101" s="44"/>
      <c r="I101" s="41"/>
      <c r="J101" s="41"/>
      <c r="K101" s="42"/>
      <c r="L101" s="42"/>
      <c r="M101" s="41"/>
      <c r="N101" s="38">
        <f>C101+E101+G101+I101+J101+L101+M101</f>
        <v>0</v>
      </c>
      <c r="O101" s="13"/>
      <c r="P101" s="96"/>
      <c r="Q101" s="44"/>
      <c r="R101" s="41"/>
      <c r="S101" s="41"/>
      <c r="T101" s="97"/>
      <c r="U101" s="9"/>
      <c r="V101" s="16"/>
      <c r="W101" s="17"/>
      <c r="X101" s="13"/>
    </row>
    <row r="102" spans="1:24" ht="16.5" customHeight="1">
      <c r="A102" s="39" t="s">
        <v>89</v>
      </c>
      <c r="B102" s="40">
        <v>2</v>
      </c>
      <c r="C102" s="44">
        <v>1959.7</v>
      </c>
      <c r="D102" s="44"/>
      <c r="E102" s="44"/>
      <c r="F102" s="41">
        <v>1</v>
      </c>
      <c r="G102" s="43">
        <v>756.2</v>
      </c>
      <c r="H102" s="44"/>
      <c r="I102" s="41"/>
      <c r="J102" s="41"/>
      <c r="K102" s="42">
        <v>2</v>
      </c>
      <c r="L102" s="54">
        <v>2236</v>
      </c>
      <c r="M102" s="41"/>
      <c r="N102" s="38">
        <f>C102+E102+G102+I102+J102+L102+M102</f>
        <v>4951.9</v>
      </c>
      <c r="O102" s="13"/>
      <c r="P102" s="96"/>
      <c r="Q102" s="44"/>
      <c r="R102" s="41"/>
      <c r="S102" s="41"/>
      <c r="T102" s="97"/>
      <c r="U102" s="9"/>
      <c r="V102" s="16"/>
      <c r="W102" s="17"/>
      <c r="X102" s="13"/>
    </row>
    <row r="103" spans="1:24" ht="16.5" customHeight="1">
      <c r="A103" s="39" t="s">
        <v>91</v>
      </c>
      <c r="B103" s="40">
        <v>7</v>
      </c>
      <c r="C103" s="57">
        <v>6623.4</v>
      </c>
      <c r="D103" s="57"/>
      <c r="E103" s="57"/>
      <c r="F103" s="58">
        <v>4</v>
      </c>
      <c r="G103" s="43">
        <v>2447.7</v>
      </c>
      <c r="H103" s="57"/>
      <c r="I103" s="41"/>
      <c r="J103" s="41"/>
      <c r="K103" s="42">
        <v>7</v>
      </c>
      <c r="L103" s="54">
        <v>7826</v>
      </c>
      <c r="M103" s="41"/>
      <c r="N103" s="38">
        <f>C103+E103+G103+I103+J103+L103+M103</f>
        <v>16897.1</v>
      </c>
      <c r="O103" s="13"/>
      <c r="P103" s="96"/>
      <c r="Q103" s="44"/>
      <c r="R103" s="41"/>
      <c r="S103" s="41"/>
      <c r="T103" s="97"/>
      <c r="U103" s="9"/>
      <c r="V103" s="16"/>
      <c r="W103" s="17"/>
      <c r="X103" s="13"/>
    </row>
    <row r="104" spans="1:24" ht="51" customHeight="1">
      <c r="A104" s="29" t="s">
        <v>101</v>
      </c>
      <c r="B104" s="34">
        <f>SUM(B105:B112)</f>
        <v>73</v>
      </c>
      <c r="C104" s="35">
        <f>SUM(C105:C112)</f>
        <v>68790.66</v>
      </c>
      <c r="D104" s="36">
        <f>SUM(D105:D110)</f>
        <v>1</v>
      </c>
      <c r="E104" s="35">
        <f>SUM(E105:E110)</f>
        <v>939.33</v>
      </c>
      <c r="F104" s="36">
        <f>SUM(F105:F112)</f>
        <v>30</v>
      </c>
      <c r="G104" s="35">
        <f>SUM(G105:G112)</f>
        <v>14964.800000000001</v>
      </c>
      <c r="H104" s="36"/>
      <c r="I104" s="35"/>
      <c r="J104" s="41"/>
      <c r="K104" s="37">
        <f>SUM(K105:K112)</f>
        <v>65</v>
      </c>
      <c r="L104" s="53">
        <f>SUM(L105:L112)</f>
        <v>74908.2</v>
      </c>
      <c r="M104" s="41"/>
      <c r="N104" s="38">
        <f>SUM(N105:N112)</f>
        <v>159602.99</v>
      </c>
      <c r="O104" s="13"/>
      <c r="P104" s="93"/>
      <c r="Q104" s="35"/>
      <c r="R104" s="35"/>
      <c r="S104" s="35"/>
      <c r="T104" s="38"/>
      <c r="U104" s="9"/>
      <c r="V104" s="16"/>
      <c r="W104" s="17"/>
      <c r="X104" s="18"/>
    </row>
    <row r="105" spans="1:24" ht="16.5" customHeight="1">
      <c r="A105" s="39" t="s">
        <v>98</v>
      </c>
      <c r="B105" s="40"/>
      <c r="C105" s="44"/>
      <c r="D105" s="44"/>
      <c r="E105" s="44"/>
      <c r="F105" s="59"/>
      <c r="G105" s="41"/>
      <c r="H105" s="59"/>
      <c r="I105" s="41"/>
      <c r="J105" s="41"/>
      <c r="K105" s="42"/>
      <c r="L105" s="42"/>
      <c r="M105" s="41"/>
      <c r="N105" s="38">
        <f aca="true" t="shared" si="8" ref="N105:N112">C105+E105+G105+I105+J105+L105+M105</f>
        <v>0</v>
      </c>
      <c r="O105" s="13"/>
      <c r="P105" s="96"/>
      <c r="Q105" s="44"/>
      <c r="R105" s="41"/>
      <c r="S105" s="41"/>
      <c r="T105" s="97"/>
      <c r="U105" s="9"/>
      <c r="V105" s="19"/>
      <c r="W105" s="17"/>
      <c r="X105" s="13"/>
    </row>
    <row r="106" spans="1:24" ht="16.5" customHeight="1">
      <c r="A106" s="39" t="s">
        <v>99</v>
      </c>
      <c r="B106" s="40"/>
      <c r="C106" s="44"/>
      <c r="D106" s="44"/>
      <c r="E106" s="44"/>
      <c r="F106" s="59"/>
      <c r="G106" s="41"/>
      <c r="H106" s="59"/>
      <c r="I106" s="41"/>
      <c r="J106" s="41"/>
      <c r="K106" s="42"/>
      <c r="L106" s="42"/>
      <c r="M106" s="41"/>
      <c r="N106" s="38">
        <f t="shared" si="8"/>
        <v>0</v>
      </c>
      <c r="O106" s="13"/>
      <c r="P106" s="96"/>
      <c r="Q106" s="44"/>
      <c r="R106" s="41"/>
      <c r="S106" s="41"/>
      <c r="T106" s="97"/>
      <c r="U106" s="9"/>
      <c r="V106" s="16"/>
      <c r="W106" s="17"/>
      <c r="X106" s="13"/>
    </row>
    <row r="107" spans="1:24" ht="16.5" customHeight="1">
      <c r="A107" s="39" t="s">
        <v>100</v>
      </c>
      <c r="B107" s="40">
        <v>1</v>
      </c>
      <c r="C107" s="44">
        <v>979.59</v>
      </c>
      <c r="D107" s="44"/>
      <c r="E107" s="44"/>
      <c r="F107" s="59">
        <v>1</v>
      </c>
      <c r="G107" s="43">
        <v>477.6</v>
      </c>
      <c r="H107" s="59"/>
      <c r="I107" s="43"/>
      <c r="J107" s="41"/>
      <c r="K107" s="42">
        <v>1</v>
      </c>
      <c r="L107" s="54">
        <v>908</v>
      </c>
      <c r="M107" s="41"/>
      <c r="N107" s="38">
        <f t="shared" si="8"/>
        <v>2365.19</v>
      </c>
      <c r="O107" s="13"/>
      <c r="P107" s="96"/>
      <c r="Q107" s="44"/>
      <c r="R107" s="41"/>
      <c r="S107" s="41"/>
      <c r="T107" s="97"/>
      <c r="U107" s="9"/>
      <c r="V107" s="16"/>
      <c r="W107" s="17"/>
      <c r="X107" s="13"/>
    </row>
    <row r="108" spans="1:24" ht="16.5" customHeight="1">
      <c r="A108" s="39" t="s">
        <v>89</v>
      </c>
      <c r="B108" s="40">
        <v>9</v>
      </c>
      <c r="C108" s="44">
        <v>8872.11</v>
      </c>
      <c r="D108" s="44"/>
      <c r="E108" s="44"/>
      <c r="F108" s="59">
        <v>4</v>
      </c>
      <c r="G108" s="43">
        <v>2228.8</v>
      </c>
      <c r="H108" s="59"/>
      <c r="I108" s="43"/>
      <c r="J108" s="41"/>
      <c r="K108" s="42">
        <v>7</v>
      </c>
      <c r="L108" s="54">
        <v>9612</v>
      </c>
      <c r="M108" s="41"/>
      <c r="N108" s="38">
        <f t="shared" si="8"/>
        <v>20712.91</v>
      </c>
      <c r="O108" s="13"/>
      <c r="P108" s="96"/>
      <c r="Q108" s="44"/>
      <c r="R108" s="41"/>
      <c r="S108" s="41"/>
      <c r="T108" s="97"/>
      <c r="U108" s="9"/>
      <c r="V108" s="16"/>
      <c r="W108" s="17"/>
      <c r="X108" s="13"/>
    </row>
    <row r="109" spans="1:24" ht="16.5" customHeight="1">
      <c r="A109" s="39" t="s">
        <v>91</v>
      </c>
      <c r="B109" s="40">
        <v>62</v>
      </c>
      <c r="C109" s="44">
        <v>58057.26</v>
      </c>
      <c r="D109" s="41">
        <v>1</v>
      </c>
      <c r="E109" s="44">
        <v>939.33</v>
      </c>
      <c r="F109" s="59">
        <v>24</v>
      </c>
      <c r="G109" s="43">
        <v>11601.7</v>
      </c>
      <c r="H109" s="59"/>
      <c r="I109" s="43"/>
      <c r="J109" s="41"/>
      <c r="K109" s="42">
        <v>56</v>
      </c>
      <c r="L109" s="54">
        <v>63390.2</v>
      </c>
      <c r="M109" s="41"/>
      <c r="N109" s="38">
        <f t="shared" si="8"/>
        <v>133988.49</v>
      </c>
      <c r="O109" s="13"/>
      <c r="P109" s="96"/>
      <c r="Q109" s="44"/>
      <c r="R109" s="44"/>
      <c r="S109" s="41"/>
      <c r="T109" s="97"/>
      <c r="U109" s="9"/>
      <c r="V109" s="16"/>
      <c r="W109" s="17"/>
      <c r="X109" s="13"/>
    </row>
    <row r="110" spans="1:24" ht="16.5" customHeight="1">
      <c r="A110" s="39" t="s">
        <v>92</v>
      </c>
      <c r="B110" s="40"/>
      <c r="C110" s="44"/>
      <c r="D110" s="44"/>
      <c r="E110" s="44"/>
      <c r="F110" s="59"/>
      <c r="G110" s="41"/>
      <c r="H110" s="59"/>
      <c r="I110" s="41"/>
      <c r="J110" s="41"/>
      <c r="K110" s="42"/>
      <c r="L110" s="42"/>
      <c r="M110" s="41"/>
      <c r="N110" s="38">
        <f t="shared" si="8"/>
        <v>0</v>
      </c>
      <c r="O110" s="13"/>
      <c r="P110" s="96"/>
      <c r="Q110" s="44"/>
      <c r="R110" s="41"/>
      <c r="S110" s="41"/>
      <c r="T110" s="97"/>
      <c r="U110" s="9"/>
      <c r="V110" s="16"/>
      <c r="W110" s="17"/>
      <c r="X110" s="13"/>
    </row>
    <row r="111" spans="1:24" ht="16.5" customHeight="1">
      <c r="A111" s="39" t="s">
        <v>93</v>
      </c>
      <c r="B111" s="40"/>
      <c r="C111" s="44"/>
      <c r="D111" s="44"/>
      <c r="E111" s="44"/>
      <c r="F111" s="59"/>
      <c r="G111" s="41"/>
      <c r="H111" s="59"/>
      <c r="I111" s="41"/>
      <c r="J111" s="41"/>
      <c r="K111" s="42"/>
      <c r="L111" s="42"/>
      <c r="M111" s="41"/>
      <c r="N111" s="38">
        <f t="shared" si="8"/>
        <v>0</v>
      </c>
      <c r="O111" s="13"/>
      <c r="P111" s="96"/>
      <c r="Q111" s="44"/>
      <c r="R111" s="41"/>
      <c r="S111" s="41"/>
      <c r="T111" s="97"/>
      <c r="U111" s="9"/>
      <c r="V111" s="16"/>
      <c r="W111" s="17"/>
      <c r="X111" s="13"/>
    </row>
    <row r="112" spans="1:24" ht="16.5" customHeight="1" thickBot="1">
      <c r="A112" s="60" t="s">
        <v>94</v>
      </c>
      <c r="B112" s="61">
        <v>1</v>
      </c>
      <c r="C112" s="62">
        <v>881.7</v>
      </c>
      <c r="D112" s="62"/>
      <c r="E112" s="62"/>
      <c r="F112" s="63">
        <v>1</v>
      </c>
      <c r="G112" s="64">
        <v>656.7</v>
      </c>
      <c r="H112" s="63"/>
      <c r="I112" s="64"/>
      <c r="J112" s="65"/>
      <c r="K112" s="66">
        <v>1</v>
      </c>
      <c r="L112" s="67">
        <v>998</v>
      </c>
      <c r="M112" s="65"/>
      <c r="N112" s="38">
        <f t="shared" si="8"/>
        <v>2536.4</v>
      </c>
      <c r="O112" s="13"/>
      <c r="P112" s="96"/>
      <c r="Q112" s="44"/>
      <c r="R112" s="41"/>
      <c r="S112" s="41"/>
      <c r="T112" s="97"/>
      <c r="U112" s="9"/>
      <c r="V112" s="16"/>
      <c r="W112" s="17"/>
      <c r="X112" s="13"/>
    </row>
    <row r="113" spans="1:24" ht="38.25" customHeight="1" thickBot="1">
      <c r="A113" s="122" t="s">
        <v>102</v>
      </c>
      <c r="B113" s="68">
        <f aca="true" t="shared" si="9" ref="B113:G113">SUM(B50+B57+B64+B70+B74+B80+B86+B92+B98+B104)</f>
        <v>618</v>
      </c>
      <c r="C113" s="69">
        <f t="shared" si="9"/>
        <v>589161.96</v>
      </c>
      <c r="D113" s="70">
        <f t="shared" si="9"/>
        <v>3</v>
      </c>
      <c r="E113" s="69">
        <f t="shared" si="9"/>
        <v>2169.13</v>
      </c>
      <c r="F113" s="70">
        <f t="shared" si="9"/>
        <v>411</v>
      </c>
      <c r="G113" s="69">
        <f t="shared" si="9"/>
        <v>223738.99999999997</v>
      </c>
      <c r="H113" s="70"/>
      <c r="I113" s="69"/>
      <c r="J113" s="69"/>
      <c r="K113" s="72">
        <f>SUM(K50+K57+K64+K70+K74+K80+K86+K92+K98+K104)</f>
        <v>636</v>
      </c>
      <c r="L113" s="69">
        <f>SUM(L50+L57+L64+L70+L74+L80+L86+L92+L98+L104)</f>
        <v>686121.7999999999</v>
      </c>
      <c r="M113" s="71"/>
      <c r="N113" s="73">
        <f>C113+E113+G113+L113</f>
        <v>1501191.89</v>
      </c>
      <c r="O113" s="12"/>
      <c r="P113" s="93"/>
      <c r="Q113" s="35"/>
      <c r="R113" s="35"/>
      <c r="S113" s="36"/>
      <c r="T113" s="97"/>
      <c r="U113" s="9"/>
      <c r="V113" s="16"/>
      <c r="W113" s="17"/>
      <c r="X113" s="13"/>
    </row>
    <row r="114" spans="1:24" ht="30.75" customHeight="1" thickBot="1">
      <c r="A114" s="123" t="s">
        <v>103</v>
      </c>
      <c r="B114" s="70">
        <f>(B48+B113)</f>
        <v>745</v>
      </c>
      <c r="C114" s="74">
        <f>C113+C48</f>
        <v>686396.33</v>
      </c>
      <c r="D114" s="70">
        <f>(D48+D113)</f>
        <v>3</v>
      </c>
      <c r="E114" s="74">
        <f>E113+E48</f>
        <v>2169.13</v>
      </c>
      <c r="F114" s="70">
        <f>(F48+F113)</f>
        <v>416</v>
      </c>
      <c r="G114" s="74">
        <f>G113+G48</f>
        <v>225954.42999999996</v>
      </c>
      <c r="H114" s="70">
        <f>(H48+H113)</f>
        <v>75</v>
      </c>
      <c r="I114" s="74">
        <f>I113+I48</f>
        <v>110366.56</v>
      </c>
      <c r="J114" s="74"/>
      <c r="K114" s="72">
        <f>(K48+K113)</f>
        <v>636</v>
      </c>
      <c r="L114" s="75">
        <f>L113+L48</f>
        <v>686121.7999999999</v>
      </c>
      <c r="M114" s="71"/>
      <c r="N114" s="76">
        <f>C114+E114+G114+I114+L114</f>
        <v>1711008.25</v>
      </c>
      <c r="O114" s="12"/>
      <c r="P114" s="93"/>
      <c r="Q114" s="35"/>
      <c r="R114" s="35"/>
      <c r="S114" s="35"/>
      <c r="T114" s="38"/>
      <c r="U114" s="9"/>
      <c r="V114" s="16"/>
      <c r="W114" s="17"/>
      <c r="X114" s="13"/>
    </row>
    <row r="115" spans="1:24" ht="26.25" customHeight="1">
      <c r="A115" s="124" t="s">
        <v>109</v>
      </c>
      <c r="B115" s="77">
        <v>731</v>
      </c>
      <c r="C115" s="78">
        <v>60168</v>
      </c>
      <c r="D115" s="79"/>
      <c r="E115" s="79"/>
      <c r="F115" s="79"/>
      <c r="G115" s="79"/>
      <c r="H115" s="79"/>
      <c r="I115" s="79"/>
      <c r="J115" s="79"/>
      <c r="K115" s="80"/>
      <c r="L115" s="80"/>
      <c r="M115" s="79"/>
      <c r="N115" s="81">
        <f aca="true" t="shared" si="10" ref="N115:N120">M115+L115+J115+I115+G115+E115+C115</f>
        <v>60168</v>
      </c>
      <c r="O115" s="12"/>
      <c r="P115" s="93"/>
      <c r="Q115" s="35"/>
      <c r="R115" s="36"/>
      <c r="S115" s="36"/>
      <c r="T115" s="38"/>
      <c r="U115" s="9"/>
      <c r="V115" s="16"/>
      <c r="W115" s="17"/>
      <c r="X115" s="13"/>
    </row>
    <row r="116" spans="1:24" ht="27" customHeight="1">
      <c r="A116" s="29" t="s">
        <v>110</v>
      </c>
      <c r="B116" s="82"/>
      <c r="C116" s="41"/>
      <c r="D116" s="41"/>
      <c r="E116" s="41"/>
      <c r="F116" s="41">
        <v>6</v>
      </c>
      <c r="G116" s="43">
        <v>1816.32</v>
      </c>
      <c r="H116" s="41"/>
      <c r="I116" s="43"/>
      <c r="J116" s="41"/>
      <c r="K116" s="42">
        <v>7</v>
      </c>
      <c r="L116" s="54">
        <f>158*7</f>
        <v>1106</v>
      </c>
      <c r="M116" s="41"/>
      <c r="N116" s="38">
        <f>G116+L116</f>
        <v>2922.3199999999997</v>
      </c>
      <c r="O116" s="13"/>
      <c r="P116" s="96"/>
      <c r="Q116" s="44"/>
      <c r="R116" s="41"/>
      <c r="S116" s="41"/>
      <c r="T116" s="97"/>
      <c r="U116" s="9"/>
      <c r="V116" s="11"/>
      <c r="W116" s="17"/>
      <c r="X116" s="17"/>
    </row>
    <row r="117" spans="1:24" ht="25.5" customHeight="1">
      <c r="A117" s="15" t="s">
        <v>111</v>
      </c>
      <c r="B117" s="82"/>
      <c r="C117" s="44"/>
      <c r="D117" s="44"/>
      <c r="E117" s="44"/>
      <c r="F117" s="44"/>
      <c r="G117" s="44"/>
      <c r="H117" s="44"/>
      <c r="I117" s="41"/>
      <c r="J117" s="41"/>
      <c r="K117" s="42"/>
      <c r="L117" s="42"/>
      <c r="M117" s="41"/>
      <c r="N117" s="38"/>
      <c r="O117" s="13"/>
      <c r="P117" s="82"/>
      <c r="Q117" s="44"/>
      <c r="R117" s="41"/>
      <c r="S117" s="41"/>
      <c r="T117" s="97"/>
      <c r="U117" s="9"/>
      <c r="V117" s="16"/>
      <c r="W117" s="17"/>
      <c r="X117" s="17"/>
    </row>
    <row r="118" spans="1:24" ht="15.75" customHeight="1">
      <c r="A118" s="15" t="s">
        <v>112</v>
      </c>
      <c r="B118" s="82"/>
      <c r="C118" s="44"/>
      <c r="D118" s="44"/>
      <c r="E118" s="44"/>
      <c r="F118" s="44"/>
      <c r="G118" s="44"/>
      <c r="H118" s="41">
        <v>2</v>
      </c>
      <c r="I118" s="43">
        <v>2458</v>
      </c>
      <c r="J118" s="41"/>
      <c r="K118" s="42">
        <v>1</v>
      </c>
      <c r="L118" s="119">
        <v>1118</v>
      </c>
      <c r="M118" s="41"/>
      <c r="N118" s="38">
        <f t="shared" si="10"/>
        <v>3576</v>
      </c>
      <c r="O118" s="13"/>
      <c r="P118" s="82"/>
      <c r="Q118" s="44"/>
      <c r="R118" s="44"/>
      <c r="S118" s="41"/>
      <c r="T118" s="97"/>
      <c r="U118" s="9"/>
      <c r="V118" s="20"/>
      <c r="W118" s="17"/>
      <c r="X118" s="13"/>
    </row>
    <row r="119" spans="1:24" ht="27" customHeight="1">
      <c r="A119" s="29" t="s">
        <v>113</v>
      </c>
      <c r="B119" s="40">
        <v>69</v>
      </c>
      <c r="C119" s="83">
        <f>1550.22+35+1.96+0.57</f>
        <v>1587.75</v>
      </c>
      <c r="D119" s="40"/>
      <c r="E119" s="83"/>
      <c r="F119" s="83"/>
      <c r="G119" s="83"/>
      <c r="H119" s="83"/>
      <c r="I119" s="41"/>
      <c r="J119" s="41"/>
      <c r="K119" s="42"/>
      <c r="L119" s="42"/>
      <c r="M119" s="41"/>
      <c r="N119" s="38">
        <f t="shared" si="10"/>
        <v>1587.75</v>
      </c>
      <c r="O119" s="13"/>
      <c r="P119" s="82"/>
      <c r="Q119" s="44"/>
      <c r="R119" s="41"/>
      <c r="S119" s="41"/>
      <c r="T119" s="95"/>
      <c r="U119" s="9"/>
      <c r="V119" s="20"/>
      <c r="W119" s="17"/>
      <c r="X119" s="13"/>
    </row>
    <row r="120" spans="1:24" ht="15.75" customHeight="1">
      <c r="A120" s="26" t="s">
        <v>114</v>
      </c>
      <c r="B120" s="82"/>
      <c r="C120" s="83"/>
      <c r="D120" s="83"/>
      <c r="E120" s="83"/>
      <c r="F120" s="83"/>
      <c r="G120" s="83"/>
      <c r="H120" s="83"/>
      <c r="I120" s="41"/>
      <c r="J120" s="41"/>
      <c r="K120" s="42"/>
      <c r="L120" s="42"/>
      <c r="M120" s="41"/>
      <c r="N120" s="38"/>
      <c r="O120" s="13"/>
      <c r="P120" s="82"/>
      <c r="Q120" s="44"/>
      <c r="R120" s="41"/>
      <c r="S120" s="41"/>
      <c r="T120" s="95"/>
      <c r="U120" s="9"/>
      <c r="V120" s="20"/>
      <c r="W120" s="17"/>
      <c r="X120" s="13"/>
    </row>
    <row r="121" spans="1:24" ht="15.75" customHeight="1">
      <c r="A121" s="26" t="s">
        <v>115</v>
      </c>
      <c r="B121" s="82"/>
      <c r="C121" s="83"/>
      <c r="D121" s="83"/>
      <c r="E121" s="83"/>
      <c r="F121" s="83"/>
      <c r="G121" s="83"/>
      <c r="H121" s="83"/>
      <c r="I121" s="41"/>
      <c r="J121" s="41"/>
      <c r="K121" s="42"/>
      <c r="L121" s="42"/>
      <c r="M121" s="41"/>
      <c r="N121" s="38"/>
      <c r="O121" s="13"/>
      <c r="P121" s="82"/>
      <c r="Q121" s="44"/>
      <c r="R121" s="41"/>
      <c r="S121" s="41"/>
      <c r="T121" s="95"/>
      <c r="U121" s="9"/>
      <c r="V121" s="21"/>
      <c r="W121" s="17"/>
      <c r="X121" s="13"/>
    </row>
    <row r="122" spans="1:24" ht="23.25" customHeight="1" thickBot="1">
      <c r="A122" s="15" t="s">
        <v>116</v>
      </c>
      <c r="B122" s="84">
        <v>733</v>
      </c>
      <c r="C122" s="35">
        <f>SUM(C115:C121)</f>
        <v>61755.75</v>
      </c>
      <c r="D122" s="35"/>
      <c r="E122" s="35"/>
      <c r="F122" s="35"/>
      <c r="G122" s="35">
        <f>SUM(G115:G121)</f>
        <v>1816.32</v>
      </c>
      <c r="H122" s="37">
        <f>SUM(H115:H121)</f>
        <v>2</v>
      </c>
      <c r="I122" s="35">
        <f>SUM(I115:I121)</f>
        <v>2458</v>
      </c>
      <c r="J122" s="36"/>
      <c r="K122" s="37">
        <f>SUM(K115:K121)</f>
        <v>8</v>
      </c>
      <c r="L122" s="35">
        <f>SUM(L115:L121)</f>
        <v>2224</v>
      </c>
      <c r="M122" s="36"/>
      <c r="N122" s="38">
        <f>SUM(N115:N121)</f>
        <v>68254.07</v>
      </c>
      <c r="O122" s="12"/>
      <c r="P122" s="93"/>
      <c r="Q122" s="35"/>
      <c r="R122" s="35"/>
      <c r="S122" s="36"/>
      <c r="T122" s="38"/>
      <c r="U122" s="30"/>
      <c r="V122" s="21"/>
      <c r="W122" s="17"/>
      <c r="X122" s="17"/>
    </row>
    <row r="123" spans="1:24" ht="30.75" customHeight="1">
      <c r="A123" s="125" t="s">
        <v>117</v>
      </c>
      <c r="B123" s="85">
        <v>733</v>
      </c>
      <c r="C123" s="188">
        <f>C114+C122</f>
        <v>748152.08</v>
      </c>
      <c r="D123" s="87">
        <f>SUM(D114+D122)</f>
        <v>3</v>
      </c>
      <c r="E123" s="188">
        <f>E114+E122</f>
        <v>2169.13</v>
      </c>
      <c r="F123" s="87">
        <f>SUM(F114+F122)</f>
        <v>416</v>
      </c>
      <c r="G123" s="188">
        <f>G114+G122</f>
        <v>227770.74999999997</v>
      </c>
      <c r="H123" s="87">
        <f>SUM(H114+H122)</f>
        <v>77</v>
      </c>
      <c r="I123" s="188">
        <f>I114+I122</f>
        <v>112824.56</v>
      </c>
      <c r="J123" s="86"/>
      <c r="K123" s="87">
        <f>SUM(K114+K122)</f>
        <v>644</v>
      </c>
      <c r="L123" s="188">
        <f>L114+L122</f>
        <v>688345.7999999999</v>
      </c>
      <c r="M123" s="88"/>
      <c r="N123" s="189">
        <f>N114+N122</f>
        <v>1779262.32</v>
      </c>
      <c r="O123" s="22"/>
      <c r="P123" s="93"/>
      <c r="Q123" s="35"/>
      <c r="R123" s="35"/>
      <c r="S123" s="35"/>
      <c r="T123" s="38"/>
      <c r="U123" s="9"/>
      <c r="V123" s="9"/>
      <c r="W123" s="23"/>
      <c r="X123" s="12"/>
    </row>
    <row r="124" spans="1:24" ht="29.25" customHeight="1">
      <c r="A124" s="136" t="s">
        <v>118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38"/>
      <c r="O124" s="22"/>
      <c r="P124" s="129" t="s">
        <v>119</v>
      </c>
      <c r="Q124" s="130"/>
      <c r="R124" s="130"/>
      <c r="S124" s="130"/>
      <c r="T124" s="94"/>
      <c r="U124" s="9"/>
      <c r="V124" s="9"/>
      <c r="W124" s="23"/>
      <c r="X124" s="12"/>
    </row>
    <row r="125" spans="1:24" ht="29.25" customHeight="1">
      <c r="A125" s="31"/>
      <c r="B125" s="89"/>
      <c r="C125" s="90"/>
      <c r="D125" s="90"/>
      <c r="E125" s="90"/>
      <c r="F125" s="90"/>
      <c r="G125" s="90"/>
      <c r="H125" s="90"/>
      <c r="I125" s="90"/>
      <c r="J125" s="90"/>
      <c r="K125" s="91"/>
      <c r="L125" s="91"/>
      <c r="M125" s="89"/>
      <c r="N125" s="38"/>
      <c r="O125" s="22"/>
      <c r="P125" s="98"/>
      <c r="Q125" s="89"/>
      <c r="R125" s="89"/>
      <c r="S125" s="89"/>
      <c r="T125" s="94"/>
      <c r="U125" s="9"/>
      <c r="V125" s="9"/>
      <c r="W125" s="23"/>
      <c r="X125" s="12"/>
    </row>
    <row r="126" spans="1:24" ht="29.25" customHeight="1">
      <c r="A126" s="133" t="s">
        <v>120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5"/>
      <c r="N126" s="190">
        <f>N123</f>
        <v>1779262.32</v>
      </c>
      <c r="O126" s="22"/>
      <c r="P126" s="129" t="s">
        <v>121</v>
      </c>
      <c r="Q126" s="130"/>
      <c r="R126" s="130"/>
      <c r="S126" s="130"/>
      <c r="T126" s="94"/>
      <c r="U126" s="9"/>
      <c r="V126" s="9"/>
      <c r="W126" s="23"/>
      <c r="X126" s="12"/>
    </row>
    <row r="127" spans="1:24" ht="29.25" customHeight="1" thickBot="1">
      <c r="A127" s="131" t="s">
        <v>122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92"/>
      <c r="O127" s="22"/>
      <c r="P127" s="99" t="s">
        <v>123</v>
      </c>
      <c r="Q127" s="100"/>
      <c r="R127" s="100"/>
      <c r="S127" s="100"/>
      <c r="T127" s="101"/>
      <c r="U127" s="9"/>
      <c r="V127" s="9"/>
      <c r="W127" s="23"/>
      <c r="X127" s="12"/>
    </row>
    <row r="128" spans="1:24" ht="23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32"/>
      <c r="L128" s="3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3.25" customHeight="1">
      <c r="A129" s="9"/>
      <c r="B129" s="9"/>
      <c r="C129" s="9"/>
      <c r="D129" s="9"/>
      <c r="E129" s="187">
        <f>C114+E123+G123+C119</f>
        <v>917923.96</v>
      </c>
      <c r="F129" s="9"/>
      <c r="G129" s="9"/>
      <c r="H129" s="9"/>
      <c r="I129" s="9"/>
      <c r="J129" s="9"/>
      <c r="K129" s="32"/>
      <c r="L129" s="3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3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32"/>
      <c r="L130" s="3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3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32"/>
      <c r="L131" s="3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</sheetData>
  <mergeCells count="41">
    <mergeCell ref="A2:C2"/>
    <mergeCell ref="H2:L2"/>
    <mergeCell ref="A4:X4"/>
    <mergeCell ref="A49:N49"/>
    <mergeCell ref="P49:T49"/>
    <mergeCell ref="I11:I12"/>
    <mergeCell ref="J11:J12"/>
    <mergeCell ref="K11:K12"/>
    <mergeCell ref="L11:L12"/>
    <mergeCell ref="C11:C12"/>
    <mergeCell ref="G11:G12"/>
    <mergeCell ref="H11:H12"/>
    <mergeCell ref="P11:P12"/>
    <mergeCell ref="A3:X3"/>
    <mergeCell ref="D11:D12"/>
    <mergeCell ref="E11:E12"/>
    <mergeCell ref="A5:X5"/>
    <mergeCell ref="A8:N8"/>
    <mergeCell ref="P8:T8"/>
    <mergeCell ref="A10:A12"/>
    <mergeCell ref="B10:N10"/>
    <mergeCell ref="P10:T10"/>
    <mergeCell ref="V10:X10"/>
    <mergeCell ref="B11:B12"/>
    <mergeCell ref="W11:W13"/>
    <mergeCell ref="F11:F12"/>
    <mergeCell ref="X11:X13"/>
    <mergeCell ref="A13:N13"/>
    <mergeCell ref="P13:T13"/>
    <mergeCell ref="R11:R12"/>
    <mergeCell ref="S11:S12"/>
    <mergeCell ref="T11:T12"/>
    <mergeCell ref="V11:V13"/>
    <mergeCell ref="M11:M12"/>
    <mergeCell ref="N11:N12"/>
    <mergeCell ref="Q11:Q12"/>
    <mergeCell ref="P124:S124"/>
    <mergeCell ref="P126:S126"/>
    <mergeCell ref="A127:M127"/>
    <mergeCell ref="A126:M126"/>
    <mergeCell ref="A124:M124"/>
  </mergeCells>
  <printOptions/>
  <pageMargins left="0.5905511811023623" right="0.75" top="0.3937007874015748" bottom="0.3937007874015748" header="0" footer="0"/>
  <pageSetup horizontalDpi="300" verticalDpi="3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</dc:creator>
  <cp:keywords/>
  <dc:description/>
  <cp:lastModifiedBy>Remuneraciones</cp:lastModifiedBy>
  <cp:lastPrinted>2007-04-10T17:46:49Z</cp:lastPrinted>
  <dcterms:created xsi:type="dcterms:W3CDTF">2007-02-05T20:44:57Z</dcterms:created>
  <dcterms:modified xsi:type="dcterms:W3CDTF">2007-04-10T18:07:56Z</dcterms:modified>
  <cp:category/>
  <cp:version/>
  <cp:contentType/>
  <cp:contentStatus/>
</cp:coreProperties>
</file>