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3020" windowHeight="7940" activeTab="0"/>
  </bookViews>
  <sheets>
    <sheet name="BARBIE" sheetId="1" r:id="rId1"/>
  </sheets>
  <definedNames>
    <definedName name="_xlnm.Print_Area" localSheetId="0">'BARBIE'!$B$1:$AA$147</definedName>
  </definedNames>
  <calcPr fullCalcOnLoad="1"/>
</workbook>
</file>

<file path=xl/comments1.xml><?xml version="1.0" encoding="utf-8"?>
<comments xmlns="http://schemas.openxmlformats.org/spreadsheetml/2006/main">
  <authors>
    <author>wvasquezt</author>
  </authors>
  <commentList>
    <comment ref="H9" authorId="0">
      <text>
        <r>
          <rPr>
            <b/>
            <sz val="8"/>
            <rFont val="Tahoma"/>
            <family val="2"/>
          </rPr>
          <t>wvasquezt:</t>
        </r>
        <r>
          <rPr>
            <sz val="8"/>
            <rFont val="Tahoma"/>
            <family val="2"/>
          </rPr>
          <t xml:space="preserve">
debe cuadrar a meta,  zorro,  etc. Igual las demas columnas </t>
        </r>
      </text>
    </comment>
  </commentList>
</comments>
</file>

<file path=xl/sharedStrings.xml><?xml version="1.0" encoding="utf-8"?>
<sst xmlns="http://schemas.openxmlformats.org/spreadsheetml/2006/main" count="249" uniqueCount="149">
  <si>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</si>
  <si>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>MINISTERIO DE SALUD</t>
  </si>
  <si>
    <t>ANEXO  B</t>
  </si>
  <si>
    <t>DECLARACION JURADA SUSTENTO DEL COSTO DE  EJECUCION DE GASTO DEL MES DE OCTUBRE - 2010</t>
  </si>
  <si>
    <t>SECTOR : 11 - SALUD</t>
  </si>
  <si>
    <t>PLIEGO  : 11 - MINISTERIO DE SALUD</t>
  </si>
  <si>
    <t>UND. EJEC.  :   032 - HOSPITAL "VICTOR LARCO HERRERA"</t>
  </si>
  <si>
    <t>CATEGORIA Y NIVEL</t>
  </si>
  <si>
    <t>RECURSOS ORDINARIOS</t>
  </si>
  <si>
    <t>RECURSOS DIRECTAMENTE RECAUDADOS</t>
  </si>
  <si>
    <t>EJECUCION   MENSUAL</t>
  </si>
  <si>
    <t>G.G.G. 2</t>
  </si>
  <si>
    <t xml:space="preserve">PEA                                          </t>
  </si>
  <si>
    <t>REMUNERACION NOMBRADO                        (1)</t>
  </si>
  <si>
    <t>PEA</t>
  </si>
  <si>
    <t>REMUNERACION CONTRATADO                        (3)</t>
  </si>
  <si>
    <t>TOTAL   PUP            (1) +(2)</t>
  </si>
  <si>
    <t>GUARDIA HOSPITALARIA                        (3)</t>
  </si>
  <si>
    <t>CAFAE                     (4)</t>
  </si>
  <si>
    <t>INCENTIVO LABORAL OCASIONAL CAFAE
(5)</t>
  </si>
  <si>
    <t>AETA    
(6)</t>
  </si>
  <si>
    <t>INCENTIVO LABORAL OCASIONAL  AETA
(7)</t>
  </si>
  <si>
    <t>TOTAL  GENERAL</t>
  </si>
  <si>
    <t xml:space="preserve">CAFAE   (1)                  </t>
  </si>
  <si>
    <t>CAFAE OCASIONAL (2)</t>
  </si>
  <si>
    <t xml:space="preserve">AETA  (3)               </t>
  </si>
  <si>
    <t>AETA OCASIONAL
(2)</t>
  </si>
  <si>
    <t xml:space="preserve">TOTAL MENSUAL
(1 AL 4) </t>
  </si>
  <si>
    <t>PENSION                       (1)</t>
  </si>
  <si>
    <t>01, CARRERA  ADMINISTRATIVA</t>
  </si>
  <si>
    <t xml:space="preserve">  FUNC.Y DIRECTIVOS</t>
  </si>
  <si>
    <t>VS</t>
  </si>
  <si>
    <t xml:space="preserve">F-8 </t>
  </si>
  <si>
    <t>F-7</t>
  </si>
  <si>
    <t>F-6</t>
  </si>
  <si>
    <t>F-5</t>
  </si>
  <si>
    <t>F-4</t>
  </si>
  <si>
    <t>F-3</t>
  </si>
  <si>
    <t>F-2</t>
  </si>
  <si>
    <t>F-1</t>
  </si>
  <si>
    <t>PROFESIONALES</t>
  </si>
  <si>
    <t xml:space="preserve">   PROF. ADMINISTRATIVOS</t>
  </si>
  <si>
    <t xml:space="preserve"> SPA</t>
  </si>
  <si>
    <t>PROFESIONAL SPA</t>
  </si>
  <si>
    <t>SPB</t>
  </si>
  <si>
    <t>PROFESIONAL SPB</t>
  </si>
  <si>
    <t xml:space="preserve"> SPC</t>
  </si>
  <si>
    <t>PROFESIONAL SPC</t>
  </si>
  <si>
    <t xml:space="preserve"> SPD</t>
  </si>
  <si>
    <t>PROFESIONAL SPD</t>
  </si>
  <si>
    <t xml:space="preserve"> SPE</t>
  </si>
  <si>
    <t>PROFESIONAL SPE</t>
  </si>
  <si>
    <t xml:space="preserve"> SPF</t>
  </si>
  <si>
    <t>PROFESIONAL SPF</t>
  </si>
  <si>
    <t xml:space="preserve">   TECNICOS  </t>
  </si>
  <si>
    <t xml:space="preserve">   TEC. ADMINISTRATIVOS</t>
  </si>
  <si>
    <t xml:space="preserve"> STA</t>
  </si>
  <si>
    <t>TECNICO STA</t>
  </si>
  <si>
    <t xml:space="preserve"> STB</t>
  </si>
  <si>
    <t>TECNICO STB</t>
  </si>
  <si>
    <t xml:space="preserve"> STC</t>
  </si>
  <si>
    <t>TECNICO STC</t>
  </si>
  <si>
    <t>STD</t>
  </si>
  <si>
    <t>TECNICO STD</t>
  </si>
  <si>
    <t xml:space="preserve"> STE</t>
  </si>
  <si>
    <t>TECNICO STE</t>
  </si>
  <si>
    <t xml:space="preserve"> STF</t>
  </si>
  <si>
    <t>TECNICO STF</t>
  </si>
  <si>
    <t xml:space="preserve">   AUXILIARES </t>
  </si>
  <si>
    <t xml:space="preserve">   AUX. ADMINISTRATIVOS</t>
  </si>
  <si>
    <t xml:space="preserve"> SAA</t>
  </si>
  <si>
    <t>AUXILIAR SAA</t>
  </si>
  <si>
    <t xml:space="preserve"> SAB.</t>
  </si>
  <si>
    <t>AUXILIAR SAB.</t>
  </si>
  <si>
    <t xml:space="preserve"> SAC</t>
  </si>
  <si>
    <t>AUXILIAR SAC</t>
  </si>
  <si>
    <t xml:space="preserve"> SAD</t>
  </si>
  <si>
    <t>AUXILIAR SAD</t>
  </si>
  <si>
    <t>SAE</t>
  </si>
  <si>
    <t>AUXILIAR SAE</t>
  </si>
  <si>
    <t xml:space="preserve">     ESCALAFONADOS ADM.</t>
  </si>
  <si>
    <t>SUB -TOTAL ADM (01)</t>
  </si>
  <si>
    <t xml:space="preserve">   PERSONAL  CON LABORES ASISTENCIALES</t>
  </si>
  <si>
    <t>PERSONAL CON LABOR ASISTENCIAL</t>
  </si>
  <si>
    <t>PROFESIONALES DE LA  SALUD</t>
  </si>
  <si>
    <t>MEDICOS</t>
  </si>
  <si>
    <t>N-5</t>
  </si>
  <si>
    <t xml:space="preserve"> SPB</t>
  </si>
  <si>
    <t>N-4</t>
  </si>
  <si>
    <t>N-3</t>
  </si>
  <si>
    <t>N-2</t>
  </si>
  <si>
    <t>N-1</t>
  </si>
  <si>
    <t>MEDICO RESIDENTE</t>
  </si>
  <si>
    <t>ENFERMERAS</t>
  </si>
  <si>
    <t>OBSTETRICES</t>
  </si>
  <si>
    <t xml:space="preserve">   AUXILIAR  </t>
  </si>
  <si>
    <t>V</t>
  </si>
  <si>
    <t>IV</t>
  </si>
  <si>
    <t xml:space="preserve"> SAB</t>
  </si>
  <si>
    <t>III</t>
  </si>
  <si>
    <t>II</t>
  </si>
  <si>
    <t>I</t>
  </si>
  <si>
    <t xml:space="preserve"> SAE</t>
  </si>
  <si>
    <t>CIRUJANO DENTISTA</t>
  </si>
  <si>
    <t xml:space="preserve">     ESCALAFONADOS</t>
  </si>
  <si>
    <t>TECNOLOGOS  MEDICOS</t>
  </si>
  <si>
    <t>VIII</t>
  </si>
  <si>
    <t>VII</t>
  </si>
  <si>
    <t>VI</t>
  </si>
  <si>
    <t>PSICOLOGOS</t>
  </si>
  <si>
    <t>N-1 RESIDENTES</t>
  </si>
  <si>
    <t>OTROS  PROF. DE LA SALUD
(NIVELES PUP 28,37,46,55)</t>
  </si>
  <si>
    <t>SUB TOTAL ASISTENCIAL (2)</t>
  </si>
  <si>
    <t>SUB TOTAL PUP NORMAL (1+2)</t>
  </si>
  <si>
    <t>NO RENOVABLES</t>
  </si>
  <si>
    <t>2.2.11.13 (5.2.11.13)</t>
  </si>
  <si>
    <t>2.2.11.21 (5.2.11.18)</t>
  </si>
  <si>
    <t>2.5.51.21 (5.2.11.70)</t>
  </si>
  <si>
    <t>2.2.22.12 (5.2.11.40)</t>
  </si>
  <si>
    <t>MUNICIPALIDAD DE LIMA</t>
  </si>
  <si>
    <t>TOTAL GENERAL</t>
  </si>
  <si>
    <t>SEPELIO Y LUTO</t>
  </si>
  <si>
    <t>2.2.23.42(Activos)</t>
  </si>
  <si>
    <t>2.2.23.43(Pensionistas)</t>
  </si>
  <si>
    <t>SENTENCIA JUDICIAL</t>
  </si>
  <si>
    <t>G.G.G. 5</t>
  </si>
  <si>
    <t>CUOTA PATRONAL 9% (PUP)
21.31.15</t>
  </si>
  <si>
    <t>DESTACADOS (RESIDENTES)</t>
  </si>
  <si>
    <t xml:space="preserve">DESTACADOS    </t>
  </si>
  <si>
    <t>AGUINALDO FIESTA PATRIAS Y NAVIDAD 21.19.12</t>
  </si>
  <si>
    <t>BONIFICACION POR ESCOLARIDAD
21.19.13</t>
  </si>
  <si>
    <t>COMPENSACION POR TIEMPO DE SERVICIOS 21.19.21</t>
  </si>
  <si>
    <t>ASIGNACION POR CUMPLIR 25 ó 30 años
21.19.31</t>
  </si>
  <si>
    <t>BONIFICACION ADICIONAL POR VACACIONES
21.19.32</t>
  </si>
  <si>
    <t>COMPENSACION VACACIONAL
(VACACIONES TRUNCAS) 21.19.33</t>
  </si>
  <si>
    <t>ASIGNACION POR ENSEÑANZA
21.19.34</t>
  </si>
  <si>
    <t>GASTOS POR OTRAS RETRIBUCIONES Y COMPLEMENTOS REINTEGROS
21.19.399</t>
  </si>
  <si>
    <t>INTERNOS DE MEDICINA Y ODONTOLOGIA 21.13.14</t>
  </si>
  <si>
    <t>BONO DE PRODUCTIVIDAD CONVENIOS DE ADM. POR RESULTADOS 21.19.35</t>
  </si>
  <si>
    <t>BONO POR CRECIMIENTO ECONOMICO 21.19.36</t>
  </si>
  <si>
    <t xml:space="preserve">SUB  TOTAL(3)      </t>
  </si>
  <si>
    <t xml:space="preserve">TOTAL GENERAL    </t>
  </si>
  <si>
    <t xml:space="preserve">  </t>
  </si>
  <si>
    <t>SEGURO COMPLEMENTARIA DE TRABAJO DE RIESGO
23.26.31</t>
  </si>
  <si>
    <t>ESSALUD</t>
  </si>
  <si>
    <t>ONP</t>
  </si>
  <si>
    <t>TOTAL</t>
  </si>
  <si>
    <t>2.5.51.11 (5.1.11.70)</t>
  </si>
  <si>
    <t>2.5.51.13 (5.1.11.70)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</si>
</sst>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,\ yyyy"/>
    <numFmt numFmtId="173" formatCode="0#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4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6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3" fontId="15" fillId="33" borderId="13" xfId="48" applyNumberFormat="1" applyFont="1" applyFill="1" applyBorder="1" applyAlignment="1">
      <alignment vertical="center"/>
    </xf>
    <xf numFmtId="4" fontId="15" fillId="33" borderId="12" xfId="48" applyNumberFormat="1" applyFont="1" applyFill="1" applyBorder="1" applyAlignment="1">
      <alignment vertical="center"/>
    </xf>
    <xf numFmtId="4" fontId="15" fillId="33" borderId="11" xfId="48" applyNumberFormat="1" applyFont="1" applyFill="1" applyBorder="1" applyAlignment="1">
      <alignment vertical="center"/>
    </xf>
    <xf numFmtId="3" fontId="15" fillId="34" borderId="13" xfId="48" applyNumberFormat="1" applyFont="1" applyFill="1" applyBorder="1" applyAlignment="1">
      <alignment vertical="center"/>
    </xf>
    <xf numFmtId="4" fontId="15" fillId="34" borderId="12" xfId="48" applyNumberFormat="1" applyFont="1" applyFill="1" applyBorder="1" applyAlignment="1">
      <alignment vertical="center"/>
    </xf>
    <xf numFmtId="4" fontId="15" fillId="33" borderId="14" xfId="48" applyNumberFormat="1" applyFont="1" applyFill="1" applyBorder="1" applyAlignment="1">
      <alignment vertical="center"/>
    </xf>
    <xf numFmtId="3" fontId="15" fillId="35" borderId="13" xfId="48" applyNumberFormat="1" applyFont="1" applyFill="1" applyBorder="1" applyAlignment="1">
      <alignment vertical="center"/>
    </xf>
    <xf numFmtId="4" fontId="15" fillId="35" borderId="15" xfId="48" applyNumberFormat="1" applyFont="1" applyFill="1" applyBorder="1" applyAlignment="1">
      <alignment vertical="center"/>
    </xf>
    <xf numFmtId="4" fontId="15" fillId="36" borderId="12" xfId="48" applyNumberFormat="1" applyFont="1" applyFill="1" applyBorder="1" applyAlignment="1">
      <alignment horizontal="right" vertical="center"/>
    </xf>
    <xf numFmtId="4" fontId="15" fillId="33" borderId="13" xfId="48" applyNumberFormat="1" applyFont="1" applyFill="1" applyBorder="1" applyAlignment="1">
      <alignment vertical="center"/>
    </xf>
    <xf numFmtId="4" fontId="15" fillId="33" borderId="16" xfId="48" applyNumberFormat="1" applyFont="1" applyFill="1" applyBorder="1" applyAlignment="1">
      <alignment horizontal="right" vertical="center"/>
    </xf>
    <xf numFmtId="4" fontId="15" fillId="33" borderId="14" xfId="48" applyNumberFormat="1" applyFont="1" applyFill="1" applyBorder="1" applyAlignment="1">
      <alignment horizontal="right" vertical="center"/>
    </xf>
    <xf numFmtId="4" fontId="15" fillId="36" borderId="12" xfId="48" applyNumberFormat="1" applyFont="1" applyFill="1" applyBorder="1" applyAlignment="1">
      <alignment vertical="center"/>
    </xf>
    <xf numFmtId="0" fontId="7" fillId="33" borderId="17" xfId="0" applyFont="1" applyFill="1" applyBorder="1" applyAlignment="1">
      <alignment horizontal="center" vertical="center" wrapText="1"/>
    </xf>
    <xf numFmtId="3" fontId="15" fillId="33" borderId="14" xfId="48" applyNumberFormat="1" applyFont="1" applyFill="1" applyBorder="1" applyAlignment="1">
      <alignment horizontal="right" vertical="center"/>
    </xf>
    <xf numFmtId="4" fontId="15" fillId="33" borderId="16" xfId="48" applyNumberFormat="1" applyFont="1" applyFill="1" applyBorder="1" applyAlignment="1">
      <alignment vertical="center"/>
    </xf>
    <xf numFmtId="0" fontId="8" fillId="33" borderId="18" xfId="0" applyFont="1" applyFill="1" applyBorder="1" applyAlignment="1">
      <alignment horizontal="center" vertical="center" wrapText="1"/>
    </xf>
    <xf numFmtId="3" fontId="16" fillId="33" borderId="19" xfId="48" applyNumberFormat="1" applyFont="1" applyFill="1" applyBorder="1" applyAlignment="1">
      <alignment vertical="center"/>
    </xf>
    <xf numFmtId="4" fontId="16" fillId="33" borderId="20" xfId="48" applyNumberFormat="1" applyFont="1" applyFill="1" applyBorder="1" applyAlignment="1">
      <alignment vertical="center"/>
    </xf>
    <xf numFmtId="4" fontId="16" fillId="33" borderId="21" xfId="48" applyNumberFormat="1" applyFont="1" applyFill="1" applyBorder="1" applyAlignment="1">
      <alignment vertical="center"/>
    </xf>
    <xf numFmtId="3" fontId="16" fillId="33" borderId="22" xfId="48" applyNumberFormat="1" applyFont="1" applyFill="1" applyBorder="1" applyAlignment="1">
      <alignment vertical="center"/>
    </xf>
    <xf numFmtId="4" fontId="15" fillId="33" borderId="23" xfId="48" applyNumberFormat="1" applyFont="1" applyFill="1" applyBorder="1" applyAlignment="1">
      <alignment vertical="center"/>
    </xf>
    <xf numFmtId="3" fontId="16" fillId="34" borderId="19" xfId="48" applyNumberFormat="1" applyFont="1" applyFill="1" applyBorder="1" applyAlignment="1">
      <alignment vertical="center"/>
    </xf>
    <xf numFmtId="4" fontId="16" fillId="34" borderId="24" xfId="48" applyNumberFormat="1" applyFont="1" applyFill="1" applyBorder="1" applyAlignment="1">
      <alignment vertical="center"/>
    </xf>
    <xf numFmtId="4" fontId="16" fillId="33" borderId="25" xfId="48" applyNumberFormat="1" applyFont="1" applyFill="1" applyBorder="1" applyAlignment="1">
      <alignment vertical="center"/>
    </xf>
    <xf numFmtId="4" fontId="16" fillId="34" borderId="20" xfId="48" applyNumberFormat="1" applyFont="1" applyFill="1" applyBorder="1" applyAlignment="1">
      <alignment vertical="center"/>
    </xf>
    <xf numFmtId="3" fontId="16" fillId="35" borderId="19" xfId="48" applyNumberFormat="1" applyFont="1" applyFill="1" applyBorder="1" applyAlignment="1">
      <alignment vertical="center"/>
    </xf>
    <xf numFmtId="4" fontId="16" fillId="35" borderId="26" xfId="48" applyNumberFormat="1" applyFont="1" applyFill="1" applyBorder="1" applyAlignment="1">
      <alignment vertical="center"/>
    </xf>
    <xf numFmtId="4" fontId="15" fillId="36" borderId="23" xfId="48" applyNumberFormat="1" applyFont="1" applyFill="1" applyBorder="1" applyAlignment="1">
      <alignment vertical="center"/>
    </xf>
    <xf numFmtId="4" fontId="16" fillId="33" borderId="22" xfId="48" applyNumberFormat="1" applyFont="1" applyFill="1" applyBorder="1" applyAlignment="1">
      <alignment vertical="center"/>
    </xf>
    <xf numFmtId="4" fontId="16" fillId="33" borderId="27" xfId="48" applyNumberFormat="1" applyFont="1" applyFill="1" applyBorder="1" applyAlignment="1">
      <alignment vertical="center"/>
    </xf>
    <xf numFmtId="4" fontId="16" fillId="33" borderId="28" xfId="48" applyNumberFormat="1" applyFont="1" applyFill="1" applyBorder="1" applyAlignment="1">
      <alignment vertical="center"/>
    </xf>
    <xf numFmtId="4" fontId="16" fillId="36" borderId="23" xfId="48" applyNumberFormat="1" applyFont="1" applyFill="1" applyBorder="1" applyAlignment="1">
      <alignment vertical="center"/>
    </xf>
    <xf numFmtId="0" fontId="7" fillId="33" borderId="29" xfId="0" applyFont="1" applyFill="1" applyBorder="1" applyAlignment="1">
      <alignment horizontal="center" vertical="center" wrapText="1"/>
    </xf>
    <xf numFmtId="3" fontId="15" fillId="33" borderId="28" xfId="48" applyNumberFormat="1" applyFont="1" applyFill="1" applyBorder="1" applyAlignment="1">
      <alignment horizontal="right" vertical="center"/>
    </xf>
    <xf numFmtId="4" fontId="15" fillId="33" borderId="27" xfId="48" applyNumberFormat="1" applyFont="1" applyFill="1" applyBorder="1" applyAlignment="1">
      <alignment vertical="center"/>
    </xf>
    <xf numFmtId="0" fontId="8" fillId="33" borderId="30" xfId="0" applyFont="1" applyFill="1" applyBorder="1" applyAlignment="1">
      <alignment horizontal="center" vertical="center"/>
    </xf>
    <xf numFmtId="3" fontId="16" fillId="33" borderId="31" xfId="48" applyNumberFormat="1" applyFont="1" applyFill="1" applyBorder="1" applyAlignment="1">
      <alignment vertical="center"/>
    </xf>
    <xf numFmtId="4" fontId="16" fillId="33" borderId="23" xfId="48" applyNumberFormat="1" applyFont="1" applyFill="1" applyBorder="1" applyAlignment="1">
      <alignment vertical="center"/>
    </xf>
    <xf numFmtId="4" fontId="16" fillId="33" borderId="32" xfId="48" applyNumberFormat="1" applyFont="1" applyFill="1" applyBorder="1" applyAlignment="1">
      <alignment vertical="center"/>
    </xf>
    <xf numFmtId="3" fontId="16" fillId="34" borderId="31" xfId="48" applyNumberFormat="1" applyFont="1" applyFill="1" applyBorder="1" applyAlignment="1">
      <alignment vertical="center"/>
    </xf>
    <xf numFmtId="4" fontId="16" fillId="34" borderId="33" xfId="48" applyNumberFormat="1" applyFont="1" applyFill="1" applyBorder="1" applyAlignment="1">
      <alignment vertical="center"/>
    </xf>
    <xf numFmtId="4" fontId="16" fillId="33" borderId="34" xfId="48" applyNumberFormat="1" applyFont="1" applyFill="1" applyBorder="1" applyAlignment="1">
      <alignment vertical="center"/>
    </xf>
    <xf numFmtId="4" fontId="16" fillId="34" borderId="23" xfId="48" applyNumberFormat="1" applyFont="1" applyFill="1" applyBorder="1" applyAlignment="1">
      <alignment vertical="center"/>
    </xf>
    <xf numFmtId="3" fontId="16" fillId="35" borderId="31" xfId="48" applyNumberFormat="1" applyFont="1" applyFill="1" applyBorder="1" applyAlignment="1">
      <alignment vertical="center"/>
    </xf>
    <xf numFmtId="4" fontId="16" fillId="35" borderId="35" xfId="48" applyNumberFormat="1" applyFont="1" applyFill="1" applyBorder="1" applyAlignment="1">
      <alignment vertical="center"/>
    </xf>
    <xf numFmtId="4" fontId="16" fillId="33" borderId="31" xfId="48" applyNumberFormat="1" applyFont="1" applyFill="1" applyBorder="1" applyAlignment="1">
      <alignment vertical="center"/>
    </xf>
    <xf numFmtId="4" fontId="16" fillId="33" borderId="33" xfId="48" applyNumberFormat="1" applyFont="1" applyFill="1" applyBorder="1" applyAlignment="1">
      <alignment vertical="center"/>
    </xf>
    <xf numFmtId="0" fontId="8" fillId="33" borderId="18" xfId="0" applyFont="1" applyFill="1" applyBorder="1" applyAlignment="1">
      <alignment horizontal="center" vertical="center"/>
    </xf>
    <xf numFmtId="3" fontId="16" fillId="33" borderId="19" xfId="48" applyNumberFormat="1" applyFont="1" applyFill="1" applyBorder="1" applyAlignment="1">
      <alignment horizontal="right" vertical="center"/>
    </xf>
    <xf numFmtId="4" fontId="16" fillId="33" borderId="24" xfId="48" applyNumberFormat="1" applyFont="1" applyFill="1" applyBorder="1" applyAlignment="1">
      <alignment vertical="center"/>
    </xf>
    <xf numFmtId="3" fontId="16" fillId="33" borderId="31" xfId="48" applyNumberFormat="1" applyFont="1" applyFill="1" applyBorder="1" applyAlignment="1">
      <alignment horizontal="right" vertical="center"/>
    </xf>
    <xf numFmtId="3" fontId="15" fillId="33" borderId="31" xfId="48" applyNumberFormat="1" applyFont="1" applyFill="1" applyBorder="1" applyAlignment="1">
      <alignment vertical="center"/>
    </xf>
    <xf numFmtId="0" fontId="8" fillId="33" borderId="36" xfId="0" applyFont="1" applyFill="1" applyBorder="1" applyAlignment="1">
      <alignment horizontal="center" vertical="center"/>
    </xf>
    <xf numFmtId="3" fontId="16" fillId="33" borderId="37" xfId="48" applyNumberFormat="1" applyFont="1" applyFill="1" applyBorder="1" applyAlignment="1">
      <alignment vertical="center"/>
    </xf>
    <xf numFmtId="4" fontId="16" fillId="33" borderId="38" xfId="48" applyNumberFormat="1" applyFont="1" applyFill="1" applyBorder="1" applyAlignment="1">
      <alignment vertical="center"/>
    </xf>
    <xf numFmtId="4" fontId="16" fillId="33" borderId="39" xfId="48" applyNumberFormat="1" applyFont="1" applyFill="1" applyBorder="1" applyAlignment="1">
      <alignment vertical="center"/>
    </xf>
    <xf numFmtId="3" fontId="16" fillId="33" borderId="40" xfId="48" applyNumberFormat="1" applyFont="1" applyFill="1" applyBorder="1" applyAlignment="1">
      <alignment vertical="center"/>
    </xf>
    <xf numFmtId="3" fontId="16" fillId="34" borderId="37" xfId="48" applyNumberFormat="1" applyFont="1" applyFill="1" applyBorder="1" applyAlignment="1">
      <alignment vertical="center"/>
    </xf>
    <xf numFmtId="4" fontId="16" fillId="34" borderId="41" xfId="48" applyNumberFormat="1" applyFont="1" applyFill="1" applyBorder="1" applyAlignment="1">
      <alignment vertical="center"/>
    </xf>
    <xf numFmtId="4" fontId="16" fillId="33" borderId="42" xfId="48" applyNumberFormat="1" applyFont="1" applyFill="1" applyBorder="1" applyAlignment="1">
      <alignment vertical="center"/>
    </xf>
    <xf numFmtId="4" fontId="16" fillId="34" borderId="38" xfId="48" applyNumberFormat="1" applyFont="1" applyFill="1" applyBorder="1" applyAlignment="1">
      <alignment vertical="center"/>
    </xf>
    <xf numFmtId="3" fontId="16" fillId="35" borderId="37" xfId="48" applyNumberFormat="1" applyFont="1" applyFill="1" applyBorder="1" applyAlignment="1">
      <alignment vertical="center"/>
    </xf>
    <xf numFmtId="4" fontId="16" fillId="35" borderId="43" xfId="48" applyNumberFormat="1" applyFont="1" applyFill="1" applyBorder="1" applyAlignment="1">
      <alignment vertical="center"/>
    </xf>
    <xf numFmtId="0" fontId="8" fillId="33" borderId="44" xfId="0" applyFont="1" applyFill="1" applyBorder="1" applyAlignment="1">
      <alignment horizontal="center" vertical="center"/>
    </xf>
    <xf numFmtId="3" fontId="16" fillId="33" borderId="40" xfId="48" applyNumberFormat="1" applyFont="1" applyFill="1" applyBorder="1" applyAlignment="1">
      <alignment horizontal="right" vertical="center"/>
    </xf>
    <xf numFmtId="4" fontId="16" fillId="33" borderId="45" xfId="48" applyNumberFormat="1" applyFont="1" applyFill="1" applyBorder="1" applyAlignment="1">
      <alignment vertical="center"/>
    </xf>
    <xf numFmtId="4" fontId="15" fillId="33" borderId="12" xfId="48" applyNumberFormat="1" applyFont="1" applyFill="1" applyBorder="1" applyAlignment="1">
      <alignment horizontal="right" vertical="center"/>
    </xf>
    <xf numFmtId="3" fontId="15" fillId="33" borderId="13" xfId="48" applyNumberFormat="1" applyFont="1" applyFill="1" applyBorder="1" applyAlignment="1">
      <alignment horizontal="right" vertical="center"/>
    </xf>
    <xf numFmtId="4" fontId="15" fillId="33" borderId="11" xfId="48" applyNumberFormat="1" applyFont="1" applyFill="1" applyBorder="1" applyAlignment="1">
      <alignment horizontal="right" vertical="center"/>
    </xf>
    <xf numFmtId="3" fontId="15" fillId="34" borderId="13" xfId="48" applyNumberFormat="1" applyFont="1" applyFill="1" applyBorder="1" applyAlignment="1">
      <alignment horizontal="right" vertical="center"/>
    </xf>
    <xf numFmtId="4" fontId="15" fillId="34" borderId="16" xfId="48" applyNumberFormat="1" applyFont="1" applyFill="1" applyBorder="1" applyAlignment="1">
      <alignment vertical="center"/>
    </xf>
    <xf numFmtId="0" fontId="7" fillId="33" borderId="46" xfId="0" applyFont="1" applyFill="1" applyBorder="1" applyAlignment="1">
      <alignment horizontal="center" vertical="center" wrapText="1"/>
    </xf>
    <xf numFmtId="3" fontId="15" fillId="33" borderId="47" xfId="48" applyNumberFormat="1" applyFont="1" applyFill="1" applyBorder="1" applyAlignment="1">
      <alignment horizontal="right" vertical="center"/>
    </xf>
    <xf numFmtId="4" fontId="15" fillId="33" borderId="48" xfId="48" applyNumberFormat="1" applyFont="1" applyFill="1" applyBorder="1" applyAlignment="1">
      <alignment vertical="center"/>
    </xf>
    <xf numFmtId="4" fontId="16" fillId="36" borderId="49" xfId="48" applyNumberFormat="1" applyFont="1" applyFill="1" applyBorder="1" applyAlignment="1">
      <alignment vertical="center"/>
    </xf>
    <xf numFmtId="0" fontId="8" fillId="33" borderId="50" xfId="0" applyFont="1" applyFill="1" applyBorder="1" applyAlignment="1">
      <alignment horizontal="center" vertical="center" wrapText="1"/>
    </xf>
    <xf numFmtId="3" fontId="16" fillId="33" borderId="22" xfId="48" applyNumberFormat="1" applyFont="1" applyFill="1" applyBorder="1" applyAlignment="1">
      <alignment horizontal="right" vertical="center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4" fontId="16" fillId="33" borderId="40" xfId="48" applyNumberFormat="1" applyFont="1" applyFill="1" applyBorder="1" applyAlignment="1">
      <alignment vertical="center"/>
    </xf>
    <xf numFmtId="4" fontId="16" fillId="33" borderId="51" xfId="48" applyNumberFormat="1" applyFont="1" applyFill="1" applyBorder="1" applyAlignment="1">
      <alignment vertical="center"/>
    </xf>
    <xf numFmtId="4" fontId="16" fillId="36" borderId="52" xfId="48" applyNumberFormat="1" applyFont="1" applyFill="1" applyBorder="1" applyAlignment="1">
      <alignment vertical="center"/>
    </xf>
    <xf numFmtId="0" fontId="8" fillId="33" borderId="44" xfId="0" applyFont="1" applyFill="1" applyBorder="1" applyAlignment="1">
      <alignment horizontal="center" vertical="center" wrapText="1"/>
    </xf>
    <xf numFmtId="3" fontId="15" fillId="33" borderId="15" xfId="48" applyNumberFormat="1" applyFont="1" applyFill="1" applyBorder="1" applyAlignment="1">
      <alignment vertical="center"/>
    </xf>
    <xf numFmtId="0" fontId="8" fillId="33" borderId="50" xfId="0" applyFont="1" applyFill="1" applyBorder="1" applyAlignment="1">
      <alignment horizontal="center" vertical="center"/>
    </xf>
    <xf numFmtId="4" fontId="15" fillId="36" borderId="53" xfId="48" applyNumberFormat="1" applyFont="1" applyFill="1" applyBorder="1" applyAlignment="1">
      <alignment vertical="center"/>
    </xf>
    <xf numFmtId="4" fontId="16" fillId="33" borderId="19" xfId="48" applyNumberFormat="1" applyFont="1" applyFill="1" applyBorder="1" applyAlignment="1">
      <alignment vertical="center"/>
    </xf>
    <xf numFmtId="173" fontId="8" fillId="33" borderId="30" xfId="0" applyNumberFormat="1" applyFont="1" applyFill="1" applyBorder="1" applyAlignment="1" quotePrefix="1">
      <alignment horizontal="center" vertical="center"/>
    </xf>
    <xf numFmtId="173" fontId="8" fillId="33" borderId="36" xfId="0" applyNumberFormat="1" applyFont="1" applyFill="1" applyBorder="1" applyAlignment="1" quotePrefix="1">
      <alignment horizontal="center" vertical="center"/>
    </xf>
    <xf numFmtId="173" fontId="8" fillId="33" borderId="44" xfId="0" applyNumberFormat="1" applyFont="1" applyFill="1" applyBorder="1" applyAlignment="1" quotePrefix="1">
      <alignment horizontal="center" vertical="center"/>
    </xf>
    <xf numFmtId="173" fontId="7" fillId="37" borderId="10" xfId="0" applyNumberFormat="1" applyFont="1" applyFill="1" applyBorder="1" applyAlignment="1">
      <alignment horizontal="center" vertical="center" wrapText="1"/>
    </xf>
    <xf numFmtId="3" fontId="15" fillId="37" borderId="13" xfId="48" applyNumberFormat="1" applyFont="1" applyFill="1" applyBorder="1" applyAlignment="1">
      <alignment vertical="center"/>
    </xf>
    <xf numFmtId="4" fontId="15" fillId="37" borderId="16" xfId="48" applyNumberFormat="1" applyFont="1" applyFill="1" applyBorder="1" applyAlignment="1">
      <alignment vertical="center"/>
    </xf>
    <xf numFmtId="3" fontId="15" fillId="37" borderId="15" xfId="48" applyNumberFormat="1" applyFont="1" applyFill="1" applyBorder="1" applyAlignment="1">
      <alignment vertical="center"/>
    </xf>
    <xf numFmtId="4" fontId="15" fillId="37" borderId="11" xfId="48" applyNumberFormat="1" applyFont="1" applyFill="1" applyBorder="1" applyAlignment="1">
      <alignment vertical="center"/>
    </xf>
    <xf numFmtId="4" fontId="15" fillId="37" borderId="15" xfId="48" applyNumberFormat="1" applyFont="1" applyFill="1" applyBorder="1" applyAlignment="1">
      <alignment vertical="center"/>
    </xf>
    <xf numFmtId="4" fontId="15" fillId="37" borderId="12" xfId="48" applyNumberFormat="1" applyFont="1" applyFill="1" applyBorder="1" applyAlignment="1">
      <alignment vertical="center"/>
    </xf>
    <xf numFmtId="4" fontId="15" fillId="37" borderId="13" xfId="48" applyNumberFormat="1" applyFont="1" applyFill="1" applyBorder="1" applyAlignment="1">
      <alignment vertical="center"/>
    </xf>
    <xf numFmtId="4" fontId="15" fillId="36" borderId="14" xfId="48" applyNumberFormat="1" applyFont="1" applyFill="1" applyBorder="1" applyAlignment="1">
      <alignment vertical="center"/>
    </xf>
    <xf numFmtId="173" fontId="7" fillId="37" borderId="17" xfId="0" applyNumberFormat="1" applyFont="1" applyFill="1" applyBorder="1" applyAlignment="1">
      <alignment horizontal="center" vertical="center" wrapText="1"/>
    </xf>
    <xf numFmtId="3" fontId="15" fillId="37" borderId="14" xfId="48" applyNumberFormat="1" applyFont="1" applyFill="1" applyBorder="1" applyAlignment="1">
      <alignment horizontal="right" vertical="center"/>
    </xf>
    <xf numFmtId="4" fontId="15" fillId="37" borderId="16" xfId="48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 wrapText="1"/>
    </xf>
    <xf numFmtId="3" fontId="14" fillId="33" borderId="13" xfId="0" applyNumberFormat="1" applyFont="1" applyFill="1" applyBorder="1" applyAlignment="1">
      <alignment vertical="center" wrapText="1"/>
    </xf>
    <xf numFmtId="4" fontId="14" fillId="33" borderId="12" xfId="0" applyNumberFormat="1" applyFont="1" applyFill="1" applyBorder="1" applyAlignment="1">
      <alignment vertical="center" wrapText="1"/>
    </xf>
    <xf numFmtId="4" fontId="14" fillId="33" borderId="16" xfId="0" applyNumberFormat="1" applyFont="1" applyFill="1" applyBorder="1" applyAlignment="1">
      <alignment vertical="center" wrapText="1"/>
    </xf>
    <xf numFmtId="3" fontId="14" fillId="34" borderId="13" xfId="0" applyNumberFormat="1" applyFont="1" applyFill="1" applyBorder="1" applyAlignment="1">
      <alignment vertical="center" wrapText="1"/>
    </xf>
    <xf numFmtId="4" fontId="14" fillId="34" borderId="14" xfId="0" applyNumberFormat="1" applyFont="1" applyFill="1" applyBorder="1" applyAlignment="1">
      <alignment vertical="center" wrapText="1"/>
    </xf>
    <xf numFmtId="4" fontId="14" fillId="34" borderId="12" xfId="0" applyNumberFormat="1" applyFont="1" applyFill="1" applyBorder="1" applyAlignment="1">
      <alignment vertical="center" wrapText="1"/>
    </xf>
    <xf numFmtId="4" fontId="14" fillId="33" borderId="15" xfId="0" applyNumberFormat="1" applyFont="1" applyFill="1" applyBorder="1" applyAlignment="1">
      <alignment vertical="center" wrapText="1"/>
    </xf>
    <xf numFmtId="4" fontId="14" fillId="34" borderId="16" xfId="0" applyNumberFormat="1" applyFont="1" applyFill="1" applyBorder="1" applyAlignment="1">
      <alignment vertical="center" wrapText="1"/>
    </xf>
    <xf numFmtId="0" fontId="7" fillId="33" borderId="54" xfId="0" applyFont="1" applyFill="1" applyBorder="1" applyAlignment="1">
      <alignment horizontal="center" vertical="center"/>
    </xf>
    <xf numFmtId="3" fontId="15" fillId="33" borderId="55" xfId="48" applyNumberFormat="1" applyFont="1" applyFill="1" applyBorder="1" applyAlignment="1">
      <alignment horizontal="right" vertical="center"/>
    </xf>
    <xf numFmtId="4" fontId="15" fillId="0" borderId="16" xfId="48" applyNumberFormat="1" applyFont="1" applyFill="1" applyBorder="1" applyAlignment="1">
      <alignment vertical="center"/>
    </xf>
    <xf numFmtId="4" fontId="16" fillId="34" borderId="34" xfId="48" applyNumberFormat="1" applyFont="1" applyFill="1" applyBorder="1" applyAlignment="1">
      <alignment vertical="center"/>
    </xf>
    <xf numFmtId="4" fontId="16" fillId="33" borderId="35" xfId="48" applyNumberFormat="1" applyFont="1" applyFill="1" applyBorder="1" applyAlignment="1">
      <alignment vertical="center"/>
    </xf>
    <xf numFmtId="4" fontId="16" fillId="36" borderId="29" xfId="48" applyNumberFormat="1" applyFont="1" applyFill="1" applyBorder="1" applyAlignment="1">
      <alignment vertical="center"/>
    </xf>
    <xf numFmtId="0" fontId="8" fillId="33" borderId="29" xfId="0" applyFont="1" applyFill="1" applyBorder="1" applyAlignment="1">
      <alignment horizontal="center" vertical="center"/>
    </xf>
    <xf numFmtId="4" fontId="16" fillId="36" borderId="56" xfId="48" applyNumberFormat="1" applyFont="1" applyFill="1" applyBorder="1" applyAlignment="1">
      <alignment vertical="center"/>
    </xf>
    <xf numFmtId="0" fontId="8" fillId="33" borderId="56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3" fontId="16" fillId="33" borderId="37" xfId="48" applyNumberFormat="1" applyFont="1" applyFill="1" applyBorder="1" applyAlignment="1">
      <alignment horizontal="right" vertical="center"/>
    </xf>
    <xf numFmtId="4" fontId="16" fillId="33" borderId="41" xfId="48" applyNumberFormat="1" applyFont="1" applyFill="1" applyBorder="1" applyAlignment="1">
      <alignment vertical="center"/>
    </xf>
    <xf numFmtId="4" fontId="16" fillId="36" borderId="58" xfId="48" applyNumberFormat="1" applyFont="1" applyFill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4" fontId="15" fillId="34" borderId="14" xfId="48" applyNumberFormat="1" applyFont="1" applyFill="1" applyBorder="1" applyAlignment="1">
      <alignment vertical="center"/>
    </xf>
    <xf numFmtId="3" fontId="15" fillId="33" borderId="13" xfId="48" applyNumberFormat="1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3" fontId="8" fillId="33" borderId="50" xfId="0" applyNumberFormat="1" applyFont="1" applyFill="1" applyBorder="1" applyAlignment="1" quotePrefix="1">
      <alignment horizontal="center" vertical="center"/>
    </xf>
    <xf numFmtId="3" fontId="8" fillId="33" borderId="30" xfId="0" applyNumberFormat="1" applyFont="1" applyFill="1" applyBorder="1" applyAlignment="1" quotePrefix="1">
      <alignment horizontal="center" vertical="center"/>
    </xf>
    <xf numFmtId="3" fontId="8" fillId="33" borderId="44" xfId="0" applyNumberFormat="1" applyFont="1" applyFill="1" applyBorder="1" applyAlignment="1" quotePrefix="1">
      <alignment horizontal="center" vertical="center"/>
    </xf>
    <xf numFmtId="4" fontId="15" fillId="33" borderId="15" xfId="48" applyNumberFormat="1" applyFont="1" applyFill="1" applyBorder="1" applyAlignment="1">
      <alignment vertical="center"/>
    </xf>
    <xf numFmtId="4" fontId="15" fillId="36" borderId="17" xfId="48" applyNumberFormat="1" applyFont="1" applyFill="1" applyBorder="1" applyAlignment="1">
      <alignment vertical="center"/>
    </xf>
    <xf numFmtId="0" fontId="7" fillId="33" borderId="59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" fontId="16" fillId="33" borderId="37" xfId="48" applyNumberFormat="1" applyFont="1" applyFill="1" applyBorder="1" applyAlignment="1">
      <alignment vertical="center"/>
    </xf>
    <xf numFmtId="4" fontId="16" fillId="36" borderId="38" xfId="48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center" vertical="center" wrapText="1"/>
    </xf>
    <xf numFmtId="3" fontId="13" fillId="33" borderId="31" xfId="48" applyNumberFormat="1" applyFont="1" applyFill="1" applyBorder="1" applyAlignment="1">
      <alignment vertical="center"/>
    </xf>
    <xf numFmtId="4" fontId="13" fillId="33" borderId="23" xfId="48" applyNumberFormat="1" applyFont="1" applyFill="1" applyBorder="1" applyAlignment="1">
      <alignment vertical="center"/>
    </xf>
    <xf numFmtId="1" fontId="13" fillId="33" borderId="31" xfId="48" applyNumberFormat="1" applyFont="1" applyFill="1" applyBorder="1" applyAlignment="1">
      <alignment vertical="center"/>
    </xf>
    <xf numFmtId="4" fontId="13" fillId="33" borderId="33" xfId="48" applyNumberFormat="1" applyFont="1" applyFill="1" applyBorder="1" applyAlignment="1">
      <alignment vertical="center"/>
    </xf>
    <xf numFmtId="3" fontId="13" fillId="34" borderId="31" xfId="48" applyNumberFormat="1" applyFont="1" applyFill="1" applyBorder="1" applyAlignment="1">
      <alignment vertical="center"/>
    </xf>
    <xf numFmtId="4" fontId="13" fillId="34" borderId="34" xfId="48" applyNumberFormat="1" applyFont="1" applyFill="1" applyBorder="1" applyAlignment="1">
      <alignment vertical="center"/>
    </xf>
    <xf numFmtId="4" fontId="13" fillId="34" borderId="23" xfId="48" applyNumberFormat="1" applyFont="1" applyFill="1" applyBorder="1" applyAlignment="1">
      <alignment vertical="center"/>
    </xf>
    <xf numFmtId="3" fontId="13" fillId="33" borderId="19" xfId="48" applyNumberFormat="1" applyFont="1" applyFill="1" applyBorder="1" applyAlignment="1">
      <alignment vertical="center"/>
    </xf>
    <xf numFmtId="4" fontId="13" fillId="33" borderId="35" xfId="48" applyNumberFormat="1" applyFont="1" applyFill="1" applyBorder="1" applyAlignment="1">
      <alignment vertical="center"/>
    </xf>
    <xf numFmtId="3" fontId="8" fillId="33" borderId="18" xfId="0" applyNumberFormat="1" applyFont="1" applyFill="1" applyBorder="1" applyAlignment="1" quotePrefix="1">
      <alignment horizontal="center" vertical="center"/>
    </xf>
    <xf numFmtId="3" fontId="8" fillId="33" borderId="36" xfId="0" applyNumberFormat="1" applyFont="1" applyFill="1" applyBorder="1" applyAlignment="1" quotePrefix="1">
      <alignment horizontal="center" vertical="center"/>
    </xf>
    <xf numFmtId="4" fontId="16" fillId="0" borderId="33" xfId="48" applyNumberFormat="1" applyFont="1" applyFill="1" applyBorder="1" applyAlignment="1">
      <alignment vertical="center"/>
    </xf>
    <xf numFmtId="0" fontId="7" fillId="37" borderId="54" xfId="0" applyFont="1" applyFill="1" applyBorder="1" applyAlignment="1">
      <alignment horizontal="center" vertical="center" wrapText="1"/>
    </xf>
    <xf numFmtId="3" fontId="15" fillId="37" borderId="60" xfId="0" applyNumberFormat="1" applyFont="1" applyFill="1" applyBorder="1" applyAlignment="1">
      <alignment horizontal="right" vertical="center" wrapText="1"/>
    </xf>
    <xf numFmtId="4" fontId="15" fillId="37" borderId="61" xfId="0" applyNumberFormat="1" applyFont="1" applyFill="1" applyBorder="1" applyAlignment="1">
      <alignment horizontal="right" vertical="center" wrapText="1"/>
    </xf>
    <xf numFmtId="0" fontId="17" fillId="38" borderId="17" xfId="0" applyFont="1" applyFill="1" applyBorder="1" applyAlignment="1">
      <alignment horizontal="center" vertical="center" wrapText="1"/>
    </xf>
    <xf numFmtId="3" fontId="15" fillId="38" borderId="13" xfId="0" applyNumberFormat="1" applyFont="1" applyFill="1" applyBorder="1" applyAlignment="1">
      <alignment horizontal="right" vertical="center" wrapText="1"/>
    </xf>
    <xf numFmtId="4" fontId="15" fillId="38" borderId="12" xfId="0" applyNumberFormat="1" applyFont="1" applyFill="1" applyBorder="1" applyAlignment="1">
      <alignment horizontal="right" vertical="center" wrapText="1"/>
    </xf>
    <xf numFmtId="0" fontId="7" fillId="33" borderId="50" xfId="0" applyFont="1" applyFill="1" applyBorder="1" applyAlignment="1">
      <alignment horizontal="center" vertical="center" wrapText="1"/>
    </xf>
    <xf numFmtId="3" fontId="15" fillId="33" borderId="22" xfId="48" applyNumberFormat="1" applyFont="1" applyFill="1" applyBorder="1" applyAlignment="1">
      <alignment horizontal="right" vertical="center"/>
    </xf>
    <xf numFmtId="0" fontId="7" fillId="33" borderId="30" xfId="0" applyFont="1" applyFill="1" applyBorder="1" applyAlignment="1">
      <alignment horizontal="center" vertical="center"/>
    </xf>
    <xf numFmtId="3" fontId="15" fillId="33" borderId="31" xfId="48" applyNumberFormat="1" applyFont="1" applyFill="1" applyBorder="1" applyAlignment="1">
      <alignment horizontal="right" vertical="center"/>
    </xf>
    <xf numFmtId="4" fontId="15" fillId="33" borderId="33" xfId="48" applyNumberFormat="1" applyFont="1" applyFill="1" applyBorder="1" applyAlignment="1">
      <alignment vertical="center"/>
    </xf>
    <xf numFmtId="0" fontId="7" fillId="33" borderId="30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3" fontId="15" fillId="33" borderId="40" xfId="48" applyNumberFormat="1" applyFont="1" applyFill="1" applyBorder="1" applyAlignment="1">
      <alignment horizontal="right" vertical="center"/>
    </xf>
    <xf numFmtId="4" fontId="15" fillId="33" borderId="45" xfId="48" applyNumberFormat="1" applyFont="1" applyFill="1" applyBorder="1" applyAlignment="1">
      <alignment vertical="center"/>
    </xf>
    <xf numFmtId="0" fontId="7" fillId="39" borderId="17" xfId="0" applyFont="1" applyFill="1" applyBorder="1" applyAlignment="1">
      <alignment horizontal="center" vertical="center" wrapText="1"/>
    </xf>
    <xf numFmtId="3" fontId="15" fillId="39" borderId="14" xfId="48" applyNumberFormat="1" applyFont="1" applyFill="1" applyBorder="1" applyAlignment="1">
      <alignment horizontal="right" vertical="center"/>
    </xf>
    <xf numFmtId="4" fontId="15" fillId="39" borderId="16" xfId="48" applyNumberFormat="1" applyFont="1" applyFill="1" applyBorder="1" applyAlignment="1">
      <alignment vertical="center"/>
    </xf>
    <xf numFmtId="0" fontId="7" fillId="33" borderId="5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3" fontId="7" fillId="33" borderId="14" xfId="48" applyNumberFormat="1" applyFont="1" applyFill="1" applyBorder="1" applyAlignment="1">
      <alignment vertical="center"/>
    </xf>
    <xf numFmtId="4" fontId="8" fillId="33" borderId="16" xfId="48" applyNumberFormat="1" applyFont="1" applyFill="1" applyBorder="1" applyAlignment="1">
      <alignment vertical="center"/>
    </xf>
    <xf numFmtId="4" fontId="15" fillId="36" borderId="62" xfId="48" applyNumberFormat="1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7" fillId="37" borderId="10" xfId="0" applyFont="1" applyFill="1" applyBorder="1" applyAlignment="1">
      <alignment horizontal="center" vertical="center" wrapText="1"/>
    </xf>
    <xf numFmtId="3" fontId="15" fillId="37" borderId="60" xfId="48" applyNumberFormat="1" applyFont="1" applyFill="1" applyBorder="1" applyAlignment="1">
      <alignment vertical="center"/>
    </xf>
    <xf numFmtId="4" fontId="15" fillId="37" borderId="61" xfId="48" applyNumberFormat="1" applyFont="1" applyFill="1" applyBorder="1" applyAlignment="1">
      <alignment vertical="center"/>
    </xf>
    <xf numFmtId="4" fontId="15" fillId="37" borderId="63" xfId="48" applyNumberFormat="1" applyFont="1" applyFill="1" applyBorder="1" applyAlignment="1">
      <alignment vertical="center"/>
    </xf>
    <xf numFmtId="4" fontId="15" fillId="37" borderId="55" xfId="48" applyNumberFormat="1" applyFont="1" applyFill="1" applyBorder="1" applyAlignment="1">
      <alignment vertical="center"/>
    </xf>
    <xf numFmtId="4" fontId="15" fillId="36" borderId="13" xfId="48" applyNumberFormat="1" applyFont="1" applyFill="1" applyBorder="1" applyAlignment="1">
      <alignment vertical="center"/>
    </xf>
    <xf numFmtId="4" fontId="15" fillId="36" borderId="16" xfId="48" applyNumberFormat="1" applyFont="1" applyFill="1" applyBorder="1" applyAlignment="1">
      <alignment vertical="center"/>
    </xf>
    <xf numFmtId="0" fontId="17" fillId="38" borderId="10" xfId="0" applyFont="1" applyFill="1" applyBorder="1" applyAlignment="1">
      <alignment horizontal="center" vertical="center" wrapText="1"/>
    </xf>
    <xf numFmtId="3" fontId="14" fillId="38" borderId="13" xfId="48" applyNumberFormat="1" applyFont="1" applyFill="1" applyBorder="1" applyAlignment="1">
      <alignment vertical="center"/>
    </xf>
    <xf numFmtId="4" fontId="14" fillId="38" borderId="12" xfId="48" applyNumberFormat="1" applyFont="1" applyFill="1" applyBorder="1" applyAlignment="1">
      <alignment vertical="center"/>
    </xf>
    <xf numFmtId="3" fontId="14" fillId="38" borderId="14" xfId="48" applyNumberFormat="1" applyFont="1" applyFill="1" applyBorder="1" applyAlignment="1">
      <alignment vertical="center"/>
    </xf>
    <xf numFmtId="4" fontId="14" fillId="38" borderId="64" xfId="48" applyNumberFormat="1" applyFont="1" applyFill="1" applyBorder="1" applyAlignment="1">
      <alignment vertical="center"/>
    </xf>
    <xf numFmtId="4" fontId="14" fillId="38" borderId="16" xfId="48" applyNumberFormat="1" applyFont="1" applyFill="1" applyBorder="1" applyAlignment="1">
      <alignment vertical="center"/>
    </xf>
    <xf numFmtId="3" fontId="15" fillId="38" borderId="13" xfId="48" applyNumberFormat="1" applyFont="1" applyFill="1" applyBorder="1" applyAlignment="1">
      <alignment vertical="center"/>
    </xf>
    <xf numFmtId="4" fontId="15" fillId="38" borderId="14" xfId="48" applyNumberFormat="1" applyFont="1" applyFill="1" applyBorder="1" applyAlignment="1">
      <alignment vertical="center"/>
    </xf>
    <xf numFmtId="4" fontId="15" fillId="38" borderId="12" xfId="48" applyNumberFormat="1" applyFont="1" applyFill="1" applyBorder="1" applyAlignment="1">
      <alignment vertical="center"/>
    </xf>
    <xf numFmtId="4" fontId="15" fillId="38" borderId="13" xfId="48" applyNumberFormat="1" applyFont="1" applyFill="1" applyBorder="1" applyAlignment="1">
      <alignment vertical="center"/>
    </xf>
    <xf numFmtId="4" fontId="15" fillId="38" borderId="16" xfId="48" applyNumberFormat="1" applyFont="1" applyFill="1" applyBorder="1" applyAlignment="1">
      <alignment vertical="center"/>
    </xf>
    <xf numFmtId="0" fontId="12" fillId="33" borderId="30" xfId="0" applyFont="1" applyFill="1" applyBorder="1" applyAlignment="1">
      <alignment horizontal="center" vertical="center" wrapText="1"/>
    </xf>
    <xf numFmtId="3" fontId="14" fillId="33" borderId="19" xfId="48" applyNumberFormat="1" applyFont="1" applyFill="1" applyBorder="1" applyAlignment="1">
      <alignment vertical="center"/>
    </xf>
    <xf numFmtId="4" fontId="14" fillId="33" borderId="20" xfId="48" applyNumberFormat="1" applyFont="1" applyFill="1" applyBorder="1" applyAlignment="1">
      <alignment vertical="center"/>
    </xf>
    <xf numFmtId="1" fontId="14" fillId="33" borderId="19" xfId="48" applyNumberFormat="1" applyFont="1" applyFill="1" applyBorder="1" applyAlignment="1">
      <alignment vertical="center"/>
    </xf>
    <xf numFmtId="4" fontId="14" fillId="33" borderId="24" xfId="48" applyNumberFormat="1" applyFont="1" applyFill="1" applyBorder="1" applyAlignment="1">
      <alignment vertical="center"/>
    </xf>
    <xf numFmtId="4" fontId="14" fillId="33" borderId="25" xfId="48" applyNumberFormat="1" applyFont="1" applyFill="1" applyBorder="1" applyAlignment="1">
      <alignment vertical="center"/>
    </xf>
    <xf numFmtId="4" fontId="14" fillId="33" borderId="26" xfId="48" applyNumberFormat="1" applyFont="1" applyFill="1" applyBorder="1" applyAlignment="1">
      <alignment vertical="center"/>
    </xf>
    <xf numFmtId="4" fontId="16" fillId="36" borderId="31" xfId="48" applyNumberFormat="1" applyFont="1" applyFill="1" applyBorder="1" applyAlignment="1">
      <alignment vertical="center"/>
    </xf>
    <xf numFmtId="4" fontId="16" fillId="36" borderId="33" xfId="48" applyNumberFormat="1" applyFont="1" applyFill="1" applyBorder="1" applyAlignment="1">
      <alignment vertical="center"/>
    </xf>
    <xf numFmtId="4" fontId="16" fillId="36" borderId="34" xfId="48" applyNumberFormat="1" applyFont="1" applyFill="1" applyBorder="1" applyAlignment="1">
      <alignment vertical="center"/>
    </xf>
    <xf numFmtId="3" fontId="14" fillId="33" borderId="31" xfId="48" applyNumberFormat="1" applyFont="1" applyFill="1" applyBorder="1" applyAlignment="1">
      <alignment vertical="center"/>
    </xf>
    <xf numFmtId="4" fontId="15" fillId="0" borderId="35" xfId="48" applyNumberFormat="1" applyFont="1" applyFill="1" applyBorder="1" applyAlignment="1">
      <alignment vertical="center"/>
    </xf>
    <xf numFmtId="4" fontId="14" fillId="33" borderId="23" xfId="48" applyNumberFormat="1" applyFont="1" applyFill="1" applyBorder="1" applyAlignment="1">
      <alignment vertical="center"/>
    </xf>
    <xf numFmtId="4" fontId="14" fillId="33" borderId="33" xfId="48" applyNumberFormat="1" applyFont="1" applyFill="1" applyBorder="1" applyAlignment="1">
      <alignment vertical="center"/>
    </xf>
    <xf numFmtId="4" fontId="16" fillId="0" borderId="31" xfId="48" applyNumberFormat="1" applyFont="1" applyFill="1" applyBorder="1" applyAlignment="1">
      <alignment vertical="center"/>
    </xf>
    <xf numFmtId="4" fontId="15" fillId="0" borderId="34" xfId="48" applyNumberFormat="1" applyFont="1" applyFill="1" applyBorder="1" applyAlignment="1">
      <alignment vertical="center"/>
    </xf>
    <xf numFmtId="4" fontId="13" fillId="0" borderId="31" xfId="48" applyNumberFormat="1" applyFont="1" applyFill="1" applyBorder="1" applyAlignment="1">
      <alignment vertical="center"/>
    </xf>
    <xf numFmtId="4" fontId="13" fillId="39" borderId="34" xfId="48" applyNumberFormat="1" applyFont="1" applyFill="1" applyBorder="1" applyAlignment="1">
      <alignment vertical="center"/>
    </xf>
    <xf numFmtId="4" fontId="13" fillId="39" borderId="23" xfId="48" applyNumberFormat="1" applyFont="1" applyFill="1" applyBorder="1" applyAlignment="1">
      <alignment vertical="center"/>
    </xf>
    <xf numFmtId="3" fontId="13" fillId="39" borderId="31" xfId="48" applyNumberFormat="1" applyFont="1" applyFill="1" applyBorder="1" applyAlignment="1">
      <alignment vertical="center"/>
    </xf>
    <xf numFmtId="4" fontId="13" fillId="39" borderId="35" xfId="48" applyNumberFormat="1" applyFont="1" applyFill="1" applyBorder="1" applyAlignment="1">
      <alignment vertical="center"/>
    </xf>
    <xf numFmtId="4" fontId="13" fillId="0" borderId="33" xfId="48" applyNumberFormat="1" applyFont="1" applyFill="1" applyBorder="1" applyAlignment="1">
      <alignment vertical="center"/>
    </xf>
    <xf numFmtId="4" fontId="16" fillId="0" borderId="34" xfId="48" applyNumberFormat="1" applyFont="1" applyFill="1" applyBorder="1" applyAlignment="1">
      <alignment vertical="center"/>
    </xf>
    <xf numFmtId="3" fontId="13" fillId="33" borderId="37" xfId="48" applyNumberFormat="1" applyFont="1" applyFill="1" applyBorder="1" applyAlignment="1">
      <alignment vertical="center"/>
    </xf>
    <xf numFmtId="4" fontId="13" fillId="33" borderId="38" xfId="48" applyNumberFormat="1" applyFont="1" applyFill="1" applyBorder="1" applyAlignment="1">
      <alignment vertical="center"/>
    </xf>
    <xf numFmtId="1" fontId="13" fillId="33" borderId="37" xfId="48" applyNumberFormat="1" applyFont="1" applyFill="1" applyBorder="1" applyAlignment="1">
      <alignment vertical="center"/>
    </xf>
    <xf numFmtId="4" fontId="13" fillId="33" borderId="41" xfId="48" applyNumberFormat="1" applyFont="1" applyFill="1" applyBorder="1" applyAlignment="1">
      <alignment vertical="center"/>
    </xf>
    <xf numFmtId="4" fontId="13" fillId="0" borderId="37" xfId="48" applyNumberFormat="1" applyFont="1" applyFill="1" applyBorder="1" applyAlignment="1">
      <alignment vertical="center"/>
    </xf>
    <xf numFmtId="4" fontId="13" fillId="39" borderId="42" xfId="48" applyNumberFormat="1" applyFont="1" applyFill="1" applyBorder="1" applyAlignment="1">
      <alignment vertical="center"/>
    </xf>
    <xf numFmtId="4" fontId="13" fillId="39" borderId="38" xfId="48" applyNumberFormat="1" applyFont="1" applyFill="1" applyBorder="1" applyAlignment="1">
      <alignment vertical="center"/>
    </xf>
    <xf numFmtId="3" fontId="13" fillId="39" borderId="37" xfId="48" applyNumberFormat="1" applyFont="1" applyFill="1" applyBorder="1" applyAlignment="1">
      <alignment vertical="center"/>
    </xf>
    <xf numFmtId="4" fontId="13" fillId="39" borderId="43" xfId="48" applyNumberFormat="1" applyFont="1" applyFill="1" applyBorder="1" applyAlignment="1">
      <alignment vertical="center"/>
    </xf>
    <xf numFmtId="4" fontId="13" fillId="0" borderId="41" xfId="48" applyNumberFormat="1" applyFont="1" applyFill="1" applyBorder="1" applyAlignment="1">
      <alignment vertical="center"/>
    </xf>
    <xf numFmtId="4" fontId="16" fillId="0" borderId="37" xfId="48" applyNumberFormat="1" applyFont="1" applyFill="1" applyBorder="1" applyAlignment="1">
      <alignment vertical="center"/>
    </xf>
    <xf numFmtId="4" fontId="16" fillId="0" borderId="41" xfId="48" applyNumberFormat="1" applyFont="1" applyFill="1" applyBorder="1" applyAlignment="1">
      <alignment vertical="center"/>
    </xf>
    <xf numFmtId="4" fontId="16" fillId="0" borderId="42" xfId="48" applyNumberFormat="1" applyFont="1" applyFill="1" applyBorder="1" applyAlignment="1">
      <alignment vertical="center"/>
    </xf>
    <xf numFmtId="0" fontId="10" fillId="33" borderId="30" xfId="0" applyFont="1" applyFill="1" applyBorder="1" applyAlignment="1">
      <alignment horizontal="center" vertical="center" wrapText="1"/>
    </xf>
    <xf numFmtId="4" fontId="13" fillId="33" borderId="31" xfId="48" applyNumberFormat="1" applyFont="1" applyFill="1" applyBorder="1" applyAlignment="1">
      <alignment vertical="center"/>
    </xf>
    <xf numFmtId="4" fontId="13" fillId="33" borderId="34" xfId="48" applyNumberFormat="1" applyFont="1" applyFill="1" applyBorder="1" applyAlignment="1">
      <alignment vertical="center"/>
    </xf>
    <xf numFmtId="0" fontId="10" fillId="33" borderId="36" xfId="0" applyFont="1" applyFill="1" applyBorder="1" applyAlignment="1">
      <alignment horizontal="center" vertical="center" wrapText="1"/>
    </xf>
    <xf numFmtId="3" fontId="14" fillId="33" borderId="37" xfId="48" applyNumberFormat="1" applyFont="1" applyFill="1" applyBorder="1" applyAlignment="1">
      <alignment vertical="center"/>
    </xf>
    <xf numFmtId="4" fontId="14" fillId="33" borderId="38" xfId="48" applyNumberFormat="1" applyFont="1" applyFill="1" applyBorder="1" applyAlignment="1">
      <alignment vertical="center"/>
    </xf>
    <xf numFmtId="4" fontId="13" fillId="33" borderId="37" xfId="48" applyNumberFormat="1" applyFont="1" applyFill="1" applyBorder="1" applyAlignment="1">
      <alignment vertical="center"/>
    </xf>
    <xf numFmtId="4" fontId="16" fillId="0" borderId="65" xfId="48" applyNumberFormat="1" applyFont="1" applyFill="1" applyBorder="1" applyAlignment="1">
      <alignment vertical="center"/>
    </xf>
    <xf numFmtId="4" fontId="16" fillId="0" borderId="48" xfId="48" applyNumberFormat="1" applyFont="1" applyFill="1" applyBorder="1" applyAlignment="1">
      <alignment vertical="center"/>
    </xf>
    <xf numFmtId="4" fontId="16" fillId="0" borderId="47" xfId="48" applyNumberFormat="1" applyFont="1" applyFill="1" applyBorder="1" applyAlignment="1">
      <alignment vertical="center"/>
    </xf>
    <xf numFmtId="3" fontId="13" fillId="33" borderId="65" xfId="48" applyNumberFormat="1" applyFont="1" applyFill="1" applyBorder="1" applyAlignment="1">
      <alignment vertical="center"/>
    </xf>
    <xf numFmtId="4" fontId="14" fillId="33" borderId="53" xfId="48" applyNumberFormat="1" applyFont="1" applyFill="1" applyBorder="1" applyAlignment="1">
      <alignment vertical="center"/>
    </xf>
    <xf numFmtId="4" fontId="13" fillId="33" borderId="65" xfId="48" applyNumberFormat="1" applyFont="1" applyFill="1" applyBorder="1" applyAlignment="1">
      <alignment vertical="center"/>
    </xf>
    <xf numFmtId="4" fontId="13" fillId="33" borderId="53" xfId="48" applyNumberFormat="1" applyFont="1" applyFill="1" applyBorder="1" applyAlignment="1">
      <alignment vertical="center"/>
    </xf>
    <xf numFmtId="1" fontId="13" fillId="33" borderId="65" xfId="48" applyNumberFormat="1" applyFont="1" applyFill="1" applyBorder="1" applyAlignment="1">
      <alignment vertical="center"/>
    </xf>
    <xf numFmtId="4" fontId="13" fillId="33" borderId="48" xfId="48" applyNumberFormat="1" applyFont="1" applyFill="1" applyBorder="1" applyAlignment="1">
      <alignment vertical="center"/>
    </xf>
    <xf numFmtId="4" fontId="13" fillId="33" borderId="47" xfId="48" applyNumberFormat="1" applyFont="1" applyFill="1" applyBorder="1" applyAlignment="1">
      <alignment vertical="center"/>
    </xf>
    <xf numFmtId="4" fontId="13" fillId="33" borderId="66" xfId="48" applyNumberFormat="1" applyFont="1" applyFill="1" applyBorder="1" applyAlignment="1">
      <alignment vertical="center"/>
    </xf>
    <xf numFmtId="0" fontId="10" fillId="33" borderId="67" xfId="0" applyFont="1" applyFill="1" applyBorder="1" applyAlignment="1">
      <alignment horizontal="center" vertical="center" wrapText="1"/>
    </xf>
    <xf numFmtId="4" fontId="16" fillId="0" borderId="68" xfId="48" applyNumberFormat="1" applyFont="1" applyFill="1" applyBorder="1" applyAlignment="1">
      <alignment vertical="center"/>
    </xf>
    <xf numFmtId="4" fontId="16" fillId="0" borderId="69" xfId="48" applyNumberFormat="1" applyFont="1" applyFill="1" applyBorder="1" applyAlignment="1">
      <alignment vertical="center"/>
    </xf>
    <xf numFmtId="0" fontId="15" fillId="37" borderId="10" xfId="0" applyFont="1" applyFill="1" applyBorder="1" applyAlignment="1">
      <alignment horizontal="center" vertical="center" wrapText="1"/>
    </xf>
    <xf numFmtId="4" fontId="15" fillId="37" borderId="14" xfId="48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5" fillId="40" borderId="10" xfId="0" applyFont="1" applyFill="1" applyBorder="1" applyAlignment="1">
      <alignment horizontal="center" vertical="center" wrapText="1"/>
    </xf>
    <xf numFmtId="3" fontId="15" fillId="40" borderId="13" xfId="48" applyNumberFormat="1" applyFont="1" applyFill="1" applyBorder="1" applyAlignment="1">
      <alignment vertical="center"/>
    </xf>
    <xf numFmtId="4" fontId="15" fillId="40" borderId="12" xfId="48" applyNumberFormat="1" applyFont="1" applyFill="1" applyBorder="1" applyAlignment="1">
      <alignment vertical="center"/>
    </xf>
    <xf numFmtId="4" fontId="15" fillId="40" borderId="16" xfId="48" applyNumberFormat="1" applyFont="1" applyFill="1" applyBorder="1" applyAlignment="1">
      <alignment vertical="center"/>
    </xf>
    <xf numFmtId="4" fontId="15" fillId="40" borderId="14" xfId="48" applyNumberFormat="1" applyFont="1" applyFill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vertical="center"/>
    </xf>
    <xf numFmtId="4" fontId="14" fillId="33" borderId="16" xfId="0" applyNumberFormat="1" applyFont="1" applyFill="1" applyBorder="1" applyAlignment="1">
      <alignment vertical="center"/>
    </xf>
    <xf numFmtId="0" fontId="18" fillId="33" borderId="13" xfId="0" applyFont="1" applyFill="1" applyBorder="1" applyAlignment="1">
      <alignment vertical="center"/>
    </xf>
    <xf numFmtId="4" fontId="18" fillId="33" borderId="16" xfId="0" applyNumberFormat="1" applyFont="1" applyFill="1" applyBorder="1" applyAlignment="1">
      <alignment vertical="center"/>
    </xf>
    <xf numFmtId="4" fontId="13" fillId="33" borderId="13" xfId="48" applyNumberFormat="1" applyFont="1" applyFill="1" applyBorder="1" applyAlignment="1">
      <alignment vertical="center"/>
    </xf>
    <xf numFmtId="4" fontId="13" fillId="33" borderId="15" xfId="48" applyNumberFormat="1" applyFont="1" applyFill="1" applyBorder="1" applyAlignment="1">
      <alignment vertical="center"/>
    </xf>
    <xf numFmtId="4" fontId="13" fillId="33" borderId="16" xfId="48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Continuous" vertical="center"/>
    </xf>
    <xf numFmtId="0" fontId="3" fillId="33" borderId="11" xfId="0" applyFont="1" applyFill="1" applyBorder="1" applyAlignment="1">
      <alignment horizontal="centerContinuous" vertical="center"/>
    </xf>
    <xf numFmtId="0" fontId="3" fillId="33" borderId="12" xfId="0" applyFont="1" applyFill="1" applyBorder="1" applyAlignment="1">
      <alignment horizontal="centerContinuous" vertical="center"/>
    </xf>
    <xf numFmtId="0" fontId="8" fillId="36" borderId="17" xfId="0" applyFont="1" applyFill="1" applyBorder="1" applyAlignment="1">
      <alignment horizontal="center" vertical="center" wrapText="1"/>
    </xf>
    <xf numFmtId="3" fontId="7" fillId="36" borderId="14" xfId="48" applyNumberFormat="1" applyFont="1" applyFill="1" applyBorder="1" applyAlignment="1">
      <alignment vertical="center"/>
    </xf>
    <xf numFmtId="4" fontId="8" fillId="36" borderId="16" xfId="48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12" fillId="33" borderId="54" xfId="0" applyFont="1" applyFill="1" applyBorder="1" applyAlignment="1">
      <alignment horizontal="center" vertical="center" wrapText="1"/>
    </xf>
    <xf numFmtId="0" fontId="12" fillId="33" borderId="5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0" fillId="36" borderId="60" xfId="0" applyFont="1" applyFill="1" applyBorder="1" applyAlignment="1">
      <alignment horizontal="center" vertical="center" wrapText="1"/>
    </xf>
    <xf numFmtId="0" fontId="10" fillId="36" borderId="65" xfId="0" applyFont="1" applyFill="1" applyBorder="1" applyAlignment="1">
      <alignment horizontal="center" vertical="center" wrapText="1"/>
    </xf>
    <xf numFmtId="172" fontId="10" fillId="36" borderId="63" xfId="0" applyNumberFormat="1" applyFont="1" applyFill="1" applyBorder="1" applyAlignment="1">
      <alignment horizontal="center" vertical="center" wrapText="1"/>
    </xf>
    <xf numFmtId="172" fontId="10" fillId="36" borderId="48" xfId="0" applyNumberFormat="1" applyFont="1" applyFill="1" applyBorder="1" applyAlignment="1">
      <alignment horizontal="center" vertical="center" wrapText="1"/>
    </xf>
    <xf numFmtId="0" fontId="14" fillId="41" borderId="10" xfId="0" applyFont="1" applyFill="1" applyBorder="1" applyAlignment="1">
      <alignment horizontal="center" vertical="center"/>
    </xf>
    <xf numFmtId="0" fontId="14" fillId="41" borderId="11" xfId="0" applyFont="1" applyFill="1" applyBorder="1" applyAlignment="1">
      <alignment horizontal="center" vertical="center"/>
    </xf>
    <xf numFmtId="0" fontId="14" fillId="41" borderId="12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center" vertical="center" wrapText="1"/>
    </xf>
    <xf numFmtId="0" fontId="14" fillId="42" borderId="11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center" vertical="center"/>
    </xf>
    <xf numFmtId="0" fontId="15" fillId="36" borderId="12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 wrapText="1"/>
    </xf>
    <xf numFmtId="0" fontId="14" fillId="39" borderId="11" xfId="0" applyFont="1" applyFill="1" applyBorder="1" applyAlignment="1">
      <alignment horizontal="center" vertical="center" wrapText="1"/>
    </xf>
    <xf numFmtId="0" fontId="14" fillId="39" borderId="12" xfId="0" applyFont="1" applyFill="1" applyBorder="1" applyAlignment="1">
      <alignment horizontal="center" vertical="center" wrapText="1"/>
    </xf>
    <xf numFmtId="4" fontId="15" fillId="43" borderId="10" xfId="48" applyNumberFormat="1" applyFont="1" applyFill="1" applyBorder="1" applyAlignment="1">
      <alignment horizontal="center" vertical="center" wrapText="1"/>
    </xf>
    <xf numFmtId="4" fontId="15" fillId="43" borderId="11" xfId="48" applyNumberFormat="1" applyFont="1" applyFill="1" applyBorder="1" applyAlignment="1">
      <alignment horizontal="center" vertical="center" wrapText="1"/>
    </xf>
    <xf numFmtId="4" fontId="15" fillId="43" borderId="12" xfId="48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72" fontId="10" fillId="37" borderId="60" xfId="0" applyNumberFormat="1" applyFont="1" applyFill="1" applyBorder="1" applyAlignment="1">
      <alignment horizontal="center" vertical="center" wrapText="1"/>
    </xf>
    <xf numFmtId="172" fontId="10" fillId="37" borderId="65" xfId="0" applyNumberFormat="1" applyFont="1" applyFill="1" applyBorder="1" applyAlignment="1">
      <alignment horizontal="center" vertical="center" wrapText="1"/>
    </xf>
    <xf numFmtId="172" fontId="10" fillId="37" borderId="68" xfId="0" applyNumberFormat="1" applyFont="1" applyFill="1" applyBorder="1" applyAlignment="1">
      <alignment horizontal="center" vertical="center" wrapText="1"/>
    </xf>
    <xf numFmtId="172" fontId="10" fillId="37" borderId="70" xfId="0" applyNumberFormat="1" applyFont="1" applyFill="1" applyBorder="1" applyAlignment="1">
      <alignment horizontal="center" vertical="center" wrapText="1"/>
    </xf>
    <xf numFmtId="172" fontId="10" fillId="37" borderId="66" xfId="0" applyNumberFormat="1" applyFont="1" applyFill="1" applyBorder="1" applyAlignment="1">
      <alignment horizontal="center" vertical="center" wrapText="1"/>
    </xf>
    <xf numFmtId="172" fontId="10" fillId="37" borderId="71" xfId="0" applyNumberFormat="1" applyFont="1" applyFill="1" applyBorder="1" applyAlignment="1">
      <alignment horizontal="center" vertical="center" wrapText="1"/>
    </xf>
    <xf numFmtId="172" fontId="10" fillId="37" borderId="63" xfId="0" applyNumberFormat="1" applyFont="1" applyFill="1" applyBorder="1" applyAlignment="1">
      <alignment horizontal="center" vertical="center" wrapText="1"/>
    </xf>
    <xf numFmtId="172" fontId="10" fillId="37" borderId="48" xfId="0" applyNumberFormat="1" applyFont="1" applyFill="1" applyBorder="1" applyAlignment="1">
      <alignment horizontal="center" vertical="center" wrapText="1"/>
    </xf>
    <xf numFmtId="172" fontId="10" fillId="37" borderId="69" xfId="0" applyNumberFormat="1" applyFont="1" applyFill="1" applyBorder="1" applyAlignment="1">
      <alignment horizontal="center" vertical="center" wrapText="1"/>
    </xf>
    <xf numFmtId="0" fontId="10" fillId="36" borderId="54" xfId="0" applyFont="1" applyFill="1" applyBorder="1" applyAlignment="1">
      <alignment horizontal="center" vertical="center" wrapText="1"/>
    </xf>
    <xf numFmtId="0" fontId="10" fillId="36" borderId="46" xfId="0" applyFont="1" applyFill="1" applyBorder="1" applyAlignment="1">
      <alignment horizontal="center" vertical="center" wrapText="1"/>
    </xf>
    <xf numFmtId="172" fontId="10" fillId="36" borderId="54" xfId="0" applyNumberFormat="1" applyFont="1" applyFill="1" applyBorder="1" applyAlignment="1">
      <alignment horizontal="center" vertical="center" wrapText="1"/>
    </xf>
    <xf numFmtId="0" fontId="12" fillId="36" borderId="46" xfId="0" applyFont="1" applyFill="1" applyBorder="1" applyAlignment="1">
      <alignment horizontal="center" vertical="center" wrapText="1"/>
    </xf>
    <xf numFmtId="0" fontId="12" fillId="36" borderId="59" xfId="0" applyFont="1" applyFill="1" applyBorder="1" applyAlignment="1">
      <alignment horizontal="center" vertical="center" wrapText="1"/>
    </xf>
    <xf numFmtId="0" fontId="12" fillId="36" borderId="54" xfId="0" applyFont="1" applyFill="1" applyBorder="1" applyAlignment="1">
      <alignment horizontal="center" vertical="center" wrapText="1"/>
    </xf>
    <xf numFmtId="4" fontId="10" fillId="36" borderId="43" xfId="0" applyNumberFormat="1" applyFont="1" applyFill="1" applyBorder="1" applyAlignment="1">
      <alignment horizontal="center" vertical="center" wrapText="1"/>
    </xf>
    <xf numFmtId="4" fontId="10" fillId="36" borderId="66" xfId="0" applyNumberFormat="1" applyFont="1" applyFill="1" applyBorder="1" applyAlignment="1">
      <alignment horizontal="center" vertical="center" wrapText="1"/>
    </xf>
    <xf numFmtId="4" fontId="10" fillId="36" borderId="7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10" fillId="37" borderId="12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72" fontId="10" fillId="36" borderId="46" xfId="0" applyNumberFormat="1" applyFont="1" applyFill="1" applyBorder="1" applyAlignment="1">
      <alignment horizontal="center" vertical="center" wrapText="1"/>
    </xf>
    <xf numFmtId="172" fontId="10" fillId="36" borderId="59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Hoja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0"/>
  <sheetViews>
    <sheetView tabSelected="1" view="pageBreakPreview" zoomScale="60" zoomScalePageLayoutView="0" workbookViewId="0" topLeftCell="A1">
      <selection activeCell="A1" sqref="A1"/>
    </sheetView>
  </sheetViews>
  <sheetFormatPr defaultColWidth="11.421875" defaultRowHeight="15"/>
  <cols>
    <col min="1" max="1" width="4.8515625" style="1" customWidth="1"/>
    <col min="2" max="2" width="38.8515625" style="4" customWidth="1"/>
    <col min="3" max="3" width="7.8515625" style="4" customWidth="1"/>
    <col min="4" max="4" width="18.421875" style="4" customWidth="1"/>
    <col min="5" max="5" width="8.421875" style="4" customWidth="1"/>
    <col min="6" max="6" width="18.28125" style="4" customWidth="1"/>
    <col min="7" max="7" width="8.00390625" style="4" customWidth="1"/>
    <col min="8" max="8" width="18.28125" style="4" customWidth="1"/>
    <col min="9" max="9" width="6.57421875" style="4" customWidth="1"/>
    <col min="10" max="10" width="18.28125" style="4" customWidth="1"/>
    <col min="11" max="11" width="6.57421875" style="4" customWidth="1"/>
    <col min="12" max="12" width="18.28125" style="4" customWidth="1"/>
    <col min="13" max="13" width="13.8515625" style="4" customWidth="1"/>
    <col min="14" max="14" width="6.7109375" style="4" customWidth="1"/>
    <col min="15" max="15" width="18.421875" style="4" customWidth="1"/>
    <col min="16" max="16" width="14.00390625" style="4" customWidth="1"/>
    <col min="17" max="17" width="21.140625" style="2" customWidth="1"/>
    <col min="18" max="18" width="2.8515625" style="4" customWidth="1"/>
    <col min="19" max="19" width="8.421875" style="4" customWidth="1"/>
    <col min="20" max="20" width="16.00390625" style="4" customWidth="1"/>
    <col min="21" max="21" width="8.421875" style="4" customWidth="1"/>
    <col min="22" max="22" width="17.140625" style="4" customWidth="1"/>
    <col min="23" max="23" width="17.00390625" style="2" customWidth="1"/>
    <col min="24" max="24" width="2.8515625" style="4" customWidth="1"/>
    <col min="25" max="25" width="37.140625" style="4" customWidth="1"/>
    <col min="26" max="26" width="6.57421875" style="4" customWidth="1"/>
    <col min="27" max="27" width="18.28125" style="4" customWidth="1"/>
    <col min="28" max="16384" width="11.421875" style="4" customWidth="1"/>
  </cols>
  <sheetData>
    <row r="1" spans="1:26" ht="12.75">
      <c r="A1" s="1" t="s">
        <v>0</v>
      </c>
      <c r="B1" s="351" t="s">
        <v>1</v>
      </c>
      <c r="C1" s="351"/>
      <c r="D1" s="351"/>
      <c r="E1" s="3"/>
      <c r="F1" s="3"/>
      <c r="G1" s="3"/>
      <c r="H1" s="3"/>
      <c r="I1" s="3"/>
      <c r="J1" s="3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Z1" s="5" t="s">
        <v>2</v>
      </c>
    </row>
    <row r="2" spans="1:27" s="7" customFormat="1" ht="18">
      <c r="A2" s="6"/>
      <c r="B2" s="352" t="s">
        <v>3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</row>
    <row r="3" spans="2:23" ht="12.75">
      <c r="B3" s="8" t="s">
        <v>4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9"/>
      <c r="R3" s="11"/>
      <c r="S3" s="11"/>
      <c r="T3" s="11"/>
      <c r="U3" s="11"/>
      <c r="V3" s="11"/>
      <c r="W3" s="12"/>
    </row>
    <row r="4" spans="2:18" ht="12.75">
      <c r="B4" s="8" t="s">
        <v>5</v>
      </c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Q4" s="9"/>
      <c r="R4" s="10"/>
    </row>
    <row r="5" spans="2:23" ht="16.5" customHeight="1" thickBot="1">
      <c r="B5" s="13" t="s">
        <v>6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0"/>
      <c r="W5" s="8"/>
    </row>
    <row r="6" spans="2:27" ht="16.5" customHeight="1" hidden="1">
      <c r="B6" s="4">
        <v>1</v>
      </c>
      <c r="C6" s="4">
        <f>B6+1</f>
        <v>2</v>
      </c>
      <c r="D6" s="4">
        <f aca="true" t="shared" si="0" ref="D6:AA6">C6+1</f>
        <v>3</v>
      </c>
      <c r="E6" s="4">
        <f>D6+1</f>
        <v>4</v>
      </c>
      <c r="F6" s="4">
        <f>E6+1</f>
        <v>5</v>
      </c>
      <c r="G6" s="4">
        <f>F6+1</f>
        <v>6</v>
      </c>
      <c r="H6" s="4">
        <f>G6+1</f>
        <v>7</v>
      </c>
      <c r="I6" s="4">
        <f t="shared" si="0"/>
        <v>8</v>
      </c>
      <c r="J6" s="4">
        <f t="shared" si="0"/>
        <v>9</v>
      </c>
      <c r="K6" s="4">
        <f t="shared" si="0"/>
        <v>10</v>
      </c>
      <c r="L6" s="4">
        <f t="shared" si="0"/>
        <v>11</v>
      </c>
      <c r="M6" s="4">
        <f t="shared" si="0"/>
        <v>12</v>
      </c>
      <c r="N6" s="4">
        <f t="shared" si="0"/>
        <v>13</v>
      </c>
      <c r="O6" s="4">
        <f t="shared" si="0"/>
        <v>14</v>
      </c>
      <c r="P6" s="4">
        <f t="shared" si="0"/>
        <v>15</v>
      </c>
      <c r="Q6" s="2">
        <f t="shared" si="0"/>
        <v>16</v>
      </c>
      <c r="R6" s="4">
        <f t="shared" si="0"/>
        <v>17</v>
      </c>
      <c r="S6" s="4">
        <f t="shared" si="0"/>
        <v>18</v>
      </c>
      <c r="T6" s="4">
        <f t="shared" si="0"/>
        <v>19</v>
      </c>
      <c r="U6" s="4">
        <f t="shared" si="0"/>
        <v>20</v>
      </c>
      <c r="V6" s="4">
        <f t="shared" si="0"/>
        <v>21</v>
      </c>
      <c r="W6" s="2">
        <f t="shared" si="0"/>
        <v>22</v>
      </c>
      <c r="X6" s="4">
        <f t="shared" si="0"/>
        <v>23</v>
      </c>
      <c r="Y6" s="4">
        <f t="shared" si="0"/>
        <v>24</v>
      </c>
      <c r="Z6" s="4">
        <f t="shared" si="0"/>
        <v>25</v>
      </c>
      <c r="AA6" s="4">
        <f t="shared" si="0"/>
        <v>26</v>
      </c>
    </row>
    <row r="7" spans="2:27" s="14" customFormat="1" ht="21" customHeight="1" thickBot="1">
      <c r="B7" s="342" t="s">
        <v>7</v>
      </c>
      <c r="C7" s="15" t="s">
        <v>8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R7" s="18"/>
      <c r="S7" s="353" t="s">
        <v>9</v>
      </c>
      <c r="T7" s="354"/>
      <c r="U7" s="354"/>
      <c r="V7" s="354"/>
      <c r="W7" s="355"/>
      <c r="Y7" s="19" t="s">
        <v>8</v>
      </c>
      <c r="Z7" s="20"/>
      <c r="AA7" s="21"/>
    </row>
    <row r="8" spans="2:27" s="14" customFormat="1" ht="21" customHeight="1" thickBot="1">
      <c r="B8" s="343"/>
      <c r="C8" s="356" t="s">
        <v>10</v>
      </c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8"/>
      <c r="R8" s="22"/>
      <c r="S8" s="359"/>
      <c r="T8" s="360"/>
      <c r="U8" s="360"/>
      <c r="V8" s="360"/>
      <c r="W8" s="361"/>
      <c r="Y8" s="362" t="s">
        <v>11</v>
      </c>
      <c r="Z8" s="363"/>
      <c r="AA8" s="364"/>
    </row>
    <row r="9" spans="2:27" s="14" customFormat="1" ht="21" customHeight="1">
      <c r="B9" s="343"/>
      <c r="C9" s="344" t="s">
        <v>12</v>
      </c>
      <c r="D9" s="344" t="s">
        <v>13</v>
      </c>
      <c r="E9" s="344" t="s">
        <v>14</v>
      </c>
      <c r="F9" s="344" t="s">
        <v>15</v>
      </c>
      <c r="G9" s="344" t="s">
        <v>12</v>
      </c>
      <c r="H9" s="348" t="s">
        <v>16</v>
      </c>
      <c r="I9" s="347" t="s">
        <v>14</v>
      </c>
      <c r="J9" s="344" t="s">
        <v>17</v>
      </c>
      <c r="K9" s="347" t="s">
        <v>14</v>
      </c>
      <c r="L9" s="344" t="s">
        <v>18</v>
      </c>
      <c r="M9" s="344" t="s">
        <v>19</v>
      </c>
      <c r="N9" s="347" t="s">
        <v>14</v>
      </c>
      <c r="O9" s="344" t="s">
        <v>20</v>
      </c>
      <c r="P9" s="344" t="s">
        <v>21</v>
      </c>
      <c r="Q9" s="344" t="s">
        <v>22</v>
      </c>
      <c r="R9" s="22"/>
      <c r="S9" s="333" t="s">
        <v>23</v>
      </c>
      <c r="T9" s="336" t="s">
        <v>24</v>
      </c>
      <c r="U9" s="336" t="s">
        <v>25</v>
      </c>
      <c r="V9" s="336" t="s">
        <v>26</v>
      </c>
      <c r="W9" s="339" t="s">
        <v>27</v>
      </c>
      <c r="Y9" s="342" t="s">
        <v>7</v>
      </c>
      <c r="Z9" s="311" t="s">
        <v>14</v>
      </c>
      <c r="AA9" s="313" t="s">
        <v>28</v>
      </c>
    </row>
    <row r="10" spans="2:27" s="14" customFormat="1" ht="21" customHeight="1">
      <c r="B10" s="343"/>
      <c r="C10" s="345"/>
      <c r="D10" s="345"/>
      <c r="E10" s="365"/>
      <c r="F10" s="345"/>
      <c r="G10" s="345"/>
      <c r="H10" s="349"/>
      <c r="I10" s="345"/>
      <c r="J10" s="345"/>
      <c r="K10" s="345"/>
      <c r="L10" s="345"/>
      <c r="M10" s="345"/>
      <c r="N10" s="345"/>
      <c r="O10" s="345"/>
      <c r="P10" s="345"/>
      <c r="Q10" s="345"/>
      <c r="R10" s="18"/>
      <c r="S10" s="334"/>
      <c r="T10" s="337"/>
      <c r="U10" s="337"/>
      <c r="V10" s="337"/>
      <c r="W10" s="340"/>
      <c r="Y10" s="343"/>
      <c r="Z10" s="312"/>
      <c r="AA10" s="314"/>
    </row>
    <row r="11" spans="2:27" s="14" customFormat="1" ht="21" customHeight="1" thickBot="1">
      <c r="B11" s="343"/>
      <c r="C11" s="346"/>
      <c r="D11" s="346"/>
      <c r="E11" s="366"/>
      <c r="F11" s="346"/>
      <c r="G11" s="346"/>
      <c r="H11" s="350"/>
      <c r="I11" s="346"/>
      <c r="J11" s="346"/>
      <c r="K11" s="346"/>
      <c r="L11" s="346"/>
      <c r="M11" s="346"/>
      <c r="N11" s="346"/>
      <c r="O11" s="346"/>
      <c r="P11" s="346"/>
      <c r="Q11" s="346"/>
      <c r="R11" s="22"/>
      <c r="S11" s="335"/>
      <c r="T11" s="338"/>
      <c r="U11" s="338"/>
      <c r="V11" s="338"/>
      <c r="W11" s="341"/>
      <c r="Y11" s="343"/>
      <c r="Z11" s="312"/>
      <c r="AA11" s="314"/>
    </row>
    <row r="12" spans="2:27" s="23" customFormat="1" ht="21" customHeight="1" thickBot="1">
      <c r="B12" s="315" t="s">
        <v>29</v>
      </c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7"/>
      <c r="R12" s="10"/>
      <c r="S12" s="318" t="s">
        <v>29</v>
      </c>
      <c r="T12" s="319"/>
      <c r="U12" s="319"/>
      <c r="V12" s="319"/>
      <c r="W12" s="320"/>
      <c r="X12" s="14"/>
      <c r="Y12" s="321" t="s">
        <v>29</v>
      </c>
      <c r="Z12" s="322"/>
      <c r="AA12" s="323"/>
    </row>
    <row r="13" spans="1:27" ht="22.5" customHeight="1" thickBot="1">
      <c r="A13" s="1">
        <v>1</v>
      </c>
      <c r="B13" s="24" t="s">
        <v>30</v>
      </c>
      <c r="C13" s="25">
        <f aca="true" t="shared" si="1" ref="C13:P13">SUM(C14:C22)</f>
        <v>14</v>
      </c>
      <c r="D13" s="26">
        <f t="shared" si="1"/>
        <v>26474.89</v>
      </c>
      <c r="E13" s="25">
        <f>SUM(E14:E22)</f>
        <v>0</v>
      </c>
      <c r="F13" s="27">
        <f>SUM(F14:F22)</f>
        <v>0</v>
      </c>
      <c r="G13" s="25">
        <f>SUM(G14:G22)</f>
        <v>14</v>
      </c>
      <c r="H13" s="27">
        <f>SUM(H14:H22)</f>
        <v>26474.89</v>
      </c>
      <c r="I13" s="28">
        <f t="shared" si="1"/>
        <v>0</v>
      </c>
      <c r="J13" s="29">
        <f t="shared" si="1"/>
        <v>0</v>
      </c>
      <c r="K13" s="25">
        <f t="shared" si="1"/>
        <v>14</v>
      </c>
      <c r="L13" s="30">
        <f t="shared" si="1"/>
        <v>59729.18</v>
      </c>
      <c r="M13" s="29">
        <f t="shared" si="1"/>
        <v>0</v>
      </c>
      <c r="N13" s="31">
        <f t="shared" si="1"/>
        <v>0</v>
      </c>
      <c r="O13" s="32">
        <f t="shared" si="1"/>
        <v>0</v>
      </c>
      <c r="P13" s="29">
        <f t="shared" si="1"/>
        <v>0</v>
      </c>
      <c r="Q13" s="33">
        <f>SUM(Q14:Q22)</f>
        <v>86204.07</v>
      </c>
      <c r="R13" s="11"/>
      <c r="S13" s="34">
        <f>SUM(S14:S22)</f>
        <v>0</v>
      </c>
      <c r="T13" s="35">
        <f>SUM(T14:T22)</f>
        <v>0</v>
      </c>
      <c r="U13" s="36">
        <f>SUM(U14:U22)</f>
        <v>0</v>
      </c>
      <c r="V13" s="35">
        <f>SUM(V14:V22)</f>
        <v>0</v>
      </c>
      <c r="W13" s="37">
        <f>SUM(W14:W22)</f>
        <v>0</v>
      </c>
      <c r="X13" s="14"/>
      <c r="Y13" s="38" t="s">
        <v>30</v>
      </c>
      <c r="Z13" s="39">
        <f>SUM(Z14:Z22)</f>
        <v>4</v>
      </c>
      <c r="AA13" s="40">
        <f>SUM(AA14:AA22)</f>
        <v>6554.6</v>
      </c>
    </row>
    <row r="14" spans="1:27" ht="17.25" customHeight="1">
      <c r="A14" s="1">
        <f aca="true" t="shared" si="2" ref="A14:A77">A13+1</f>
        <v>2</v>
      </c>
      <c r="B14" s="41" t="s">
        <v>31</v>
      </c>
      <c r="C14" s="42"/>
      <c r="D14" s="43"/>
      <c r="E14" s="42"/>
      <c r="F14" s="44"/>
      <c r="G14" s="45"/>
      <c r="H14" s="46">
        <f>D14+F14</f>
        <v>0</v>
      </c>
      <c r="I14" s="47"/>
      <c r="J14" s="48"/>
      <c r="K14" s="42"/>
      <c r="L14" s="49"/>
      <c r="M14" s="50"/>
      <c r="N14" s="51"/>
      <c r="O14" s="52"/>
      <c r="P14" s="48"/>
      <c r="Q14" s="53">
        <f>H14+J14+L14+M14+O14+P14</f>
        <v>0</v>
      </c>
      <c r="R14" s="10"/>
      <c r="S14" s="54"/>
      <c r="T14" s="55"/>
      <c r="U14" s="56"/>
      <c r="V14" s="55"/>
      <c r="W14" s="57">
        <f aca="true" t="shared" si="3" ref="W14:W22">SUM(S14:V14)</f>
        <v>0</v>
      </c>
      <c r="X14" s="14"/>
      <c r="Y14" s="58"/>
      <c r="Z14" s="59"/>
      <c r="AA14" s="60"/>
    </row>
    <row r="15" spans="1:27" ht="17.25" customHeight="1">
      <c r="A15" s="1">
        <f t="shared" si="2"/>
        <v>3</v>
      </c>
      <c r="B15" s="61" t="s">
        <v>32</v>
      </c>
      <c r="C15" s="62"/>
      <c r="D15" s="63"/>
      <c r="E15" s="62"/>
      <c r="F15" s="64"/>
      <c r="G15" s="62"/>
      <c r="H15" s="46">
        <f>D15+F15</f>
        <v>0</v>
      </c>
      <c r="I15" s="65"/>
      <c r="J15" s="66"/>
      <c r="K15" s="62"/>
      <c r="L15" s="67"/>
      <c r="M15" s="68"/>
      <c r="N15" s="69"/>
      <c r="O15" s="70"/>
      <c r="P15" s="66"/>
      <c r="Q15" s="53">
        <f>H15+J15+L15+M15+O15+P15</f>
        <v>0</v>
      </c>
      <c r="R15" s="10"/>
      <c r="S15" s="71"/>
      <c r="T15" s="72"/>
      <c r="U15" s="67"/>
      <c r="V15" s="72"/>
      <c r="W15" s="57">
        <f t="shared" si="3"/>
        <v>0</v>
      </c>
      <c r="X15" s="14"/>
      <c r="Y15" s="73" t="s">
        <v>32</v>
      </c>
      <c r="Z15" s="74"/>
      <c r="AA15" s="75"/>
    </row>
    <row r="16" spans="1:27" ht="17.25" customHeight="1">
      <c r="A16" s="1">
        <f t="shared" si="2"/>
        <v>4</v>
      </c>
      <c r="B16" s="61" t="s">
        <v>33</v>
      </c>
      <c r="C16" s="62"/>
      <c r="D16" s="63"/>
      <c r="E16" s="62"/>
      <c r="F16" s="64"/>
      <c r="G16" s="62"/>
      <c r="H16" s="46">
        <f>D16+F16</f>
        <v>0</v>
      </c>
      <c r="I16" s="65"/>
      <c r="J16" s="66"/>
      <c r="K16" s="62"/>
      <c r="L16" s="67"/>
      <c r="M16" s="68"/>
      <c r="N16" s="69"/>
      <c r="O16" s="70"/>
      <c r="P16" s="66"/>
      <c r="Q16" s="53">
        <f aca="true" t="shared" si="4" ref="Q16:Q48">H16+J16+L16+M16+O16+P16</f>
        <v>0</v>
      </c>
      <c r="R16" s="11"/>
      <c r="S16" s="71"/>
      <c r="T16" s="72"/>
      <c r="U16" s="67"/>
      <c r="V16" s="72"/>
      <c r="W16" s="57">
        <f t="shared" si="3"/>
        <v>0</v>
      </c>
      <c r="X16" s="14"/>
      <c r="Y16" s="61" t="s">
        <v>33</v>
      </c>
      <c r="Z16" s="76"/>
      <c r="AA16" s="72"/>
    </row>
    <row r="17" spans="1:27" ht="17.25" customHeight="1">
      <c r="A17" s="1">
        <f t="shared" si="2"/>
        <v>5</v>
      </c>
      <c r="B17" s="61" t="s">
        <v>34</v>
      </c>
      <c r="C17" s="62"/>
      <c r="D17" s="63"/>
      <c r="E17" s="62"/>
      <c r="F17" s="64"/>
      <c r="G17" s="62"/>
      <c r="H17" s="46">
        <f>D17+F17</f>
        <v>0</v>
      </c>
      <c r="I17" s="65"/>
      <c r="J17" s="66"/>
      <c r="K17" s="62"/>
      <c r="L17" s="67"/>
      <c r="M17" s="68"/>
      <c r="N17" s="69"/>
      <c r="O17" s="70"/>
      <c r="P17" s="66"/>
      <c r="Q17" s="53">
        <f t="shared" si="4"/>
        <v>0</v>
      </c>
      <c r="R17" s="10"/>
      <c r="S17" s="71"/>
      <c r="T17" s="72"/>
      <c r="U17" s="67"/>
      <c r="V17" s="72"/>
      <c r="W17" s="57">
        <f t="shared" si="3"/>
        <v>0</v>
      </c>
      <c r="X17" s="14"/>
      <c r="Y17" s="61" t="s">
        <v>34</v>
      </c>
      <c r="Z17" s="76"/>
      <c r="AA17" s="72"/>
    </row>
    <row r="18" spans="1:27" ht="17.25" customHeight="1">
      <c r="A18" s="1">
        <f t="shared" si="2"/>
        <v>6</v>
      </c>
      <c r="B18" s="61" t="s">
        <v>35</v>
      </c>
      <c r="C18" s="62">
        <v>1</v>
      </c>
      <c r="D18" s="63">
        <v>3409.04</v>
      </c>
      <c r="E18" s="62"/>
      <c r="F18" s="64"/>
      <c r="G18" s="77">
        <f aca="true" t="shared" si="5" ref="G18:H22">C18+E18</f>
        <v>1</v>
      </c>
      <c r="H18" s="46">
        <f t="shared" si="5"/>
        <v>3409.04</v>
      </c>
      <c r="I18" s="65"/>
      <c r="J18" s="66"/>
      <c r="K18" s="62">
        <v>1</v>
      </c>
      <c r="L18" s="67">
        <v>8658</v>
      </c>
      <c r="M18" s="68"/>
      <c r="N18" s="69"/>
      <c r="O18" s="70"/>
      <c r="P18" s="66"/>
      <c r="Q18" s="53">
        <f t="shared" si="4"/>
        <v>12067.04</v>
      </c>
      <c r="R18" s="10"/>
      <c r="S18" s="71"/>
      <c r="T18" s="72"/>
      <c r="U18" s="67"/>
      <c r="V18" s="72"/>
      <c r="W18" s="57">
        <f t="shared" si="3"/>
        <v>0</v>
      </c>
      <c r="X18" s="14"/>
      <c r="Y18" s="61" t="s">
        <v>35</v>
      </c>
      <c r="Z18" s="76"/>
      <c r="AA18" s="72"/>
    </row>
    <row r="19" spans="1:27" ht="17.25" customHeight="1">
      <c r="A19" s="1">
        <f t="shared" si="2"/>
        <v>7</v>
      </c>
      <c r="B19" s="61" t="s">
        <v>36</v>
      </c>
      <c r="C19" s="62">
        <v>3</v>
      </c>
      <c r="D19" s="63">
        <v>7907.07</v>
      </c>
      <c r="E19" s="62"/>
      <c r="F19" s="64"/>
      <c r="G19" s="77">
        <f t="shared" si="5"/>
        <v>3</v>
      </c>
      <c r="H19" s="46">
        <f t="shared" si="5"/>
        <v>7907.07</v>
      </c>
      <c r="I19" s="65"/>
      <c r="J19" s="66"/>
      <c r="K19" s="62">
        <v>3</v>
      </c>
      <c r="L19" s="67">
        <v>16374</v>
      </c>
      <c r="M19" s="68"/>
      <c r="N19" s="69"/>
      <c r="O19" s="70"/>
      <c r="P19" s="66"/>
      <c r="Q19" s="53">
        <f t="shared" si="4"/>
        <v>24281.07</v>
      </c>
      <c r="R19" s="11"/>
      <c r="S19" s="71"/>
      <c r="T19" s="72"/>
      <c r="U19" s="67"/>
      <c r="V19" s="72"/>
      <c r="W19" s="57">
        <f t="shared" si="3"/>
        <v>0</v>
      </c>
      <c r="X19" s="14"/>
      <c r="Y19" s="61" t="s">
        <v>36</v>
      </c>
      <c r="Z19" s="76">
        <v>1</v>
      </c>
      <c r="AA19" s="72">
        <v>2053.59</v>
      </c>
    </row>
    <row r="20" spans="1:27" ht="17.25" customHeight="1">
      <c r="A20" s="1">
        <f t="shared" si="2"/>
        <v>8</v>
      </c>
      <c r="B20" s="61" t="s">
        <v>37</v>
      </c>
      <c r="C20" s="62">
        <v>10</v>
      </c>
      <c r="D20" s="63">
        <v>15158.78</v>
      </c>
      <c r="E20" s="62"/>
      <c r="F20" s="64"/>
      <c r="G20" s="77">
        <f t="shared" si="5"/>
        <v>10</v>
      </c>
      <c r="H20" s="46">
        <f t="shared" si="5"/>
        <v>15158.78</v>
      </c>
      <c r="I20" s="65"/>
      <c r="J20" s="66"/>
      <c r="K20" s="62">
        <v>10</v>
      </c>
      <c r="L20" s="67">
        <v>34697.18</v>
      </c>
      <c r="M20" s="68"/>
      <c r="N20" s="69"/>
      <c r="O20" s="70"/>
      <c r="P20" s="66"/>
      <c r="Q20" s="53">
        <f t="shared" si="4"/>
        <v>49855.96</v>
      </c>
      <c r="R20" s="10"/>
      <c r="S20" s="71"/>
      <c r="T20" s="72"/>
      <c r="U20" s="67"/>
      <c r="V20" s="72"/>
      <c r="W20" s="57">
        <f t="shared" si="3"/>
        <v>0</v>
      </c>
      <c r="X20" s="14"/>
      <c r="Y20" s="61" t="s">
        <v>37</v>
      </c>
      <c r="Z20" s="76">
        <v>1</v>
      </c>
      <c r="AA20" s="72">
        <v>2751.49</v>
      </c>
    </row>
    <row r="21" spans="1:27" ht="17.25" customHeight="1">
      <c r="A21" s="1">
        <f t="shared" si="2"/>
        <v>9</v>
      </c>
      <c r="B21" s="61" t="s">
        <v>38</v>
      </c>
      <c r="C21" s="62"/>
      <c r="D21" s="63"/>
      <c r="E21" s="62"/>
      <c r="F21" s="64"/>
      <c r="G21" s="62"/>
      <c r="H21" s="46">
        <f t="shared" si="5"/>
        <v>0</v>
      </c>
      <c r="I21" s="65"/>
      <c r="J21" s="66"/>
      <c r="K21" s="62"/>
      <c r="L21" s="67"/>
      <c r="M21" s="68"/>
      <c r="N21" s="69"/>
      <c r="O21" s="70"/>
      <c r="P21" s="66"/>
      <c r="Q21" s="53">
        <f t="shared" si="4"/>
        <v>0</v>
      </c>
      <c r="R21" s="10"/>
      <c r="S21" s="71"/>
      <c r="T21" s="72"/>
      <c r="U21" s="67"/>
      <c r="V21" s="72"/>
      <c r="W21" s="57">
        <f t="shared" si="3"/>
        <v>0</v>
      </c>
      <c r="X21" s="14"/>
      <c r="Y21" s="61" t="s">
        <v>38</v>
      </c>
      <c r="Z21" s="76"/>
      <c r="AA21" s="72"/>
    </row>
    <row r="22" spans="1:27" ht="17.25" customHeight="1" thickBot="1">
      <c r="A22" s="1">
        <f t="shared" si="2"/>
        <v>10</v>
      </c>
      <c r="B22" s="78" t="s">
        <v>39</v>
      </c>
      <c r="C22" s="79"/>
      <c r="D22" s="80"/>
      <c r="E22" s="79"/>
      <c r="F22" s="81"/>
      <c r="G22" s="82"/>
      <c r="H22" s="46">
        <f t="shared" si="5"/>
        <v>0</v>
      </c>
      <c r="I22" s="83"/>
      <c r="J22" s="84"/>
      <c r="K22" s="79"/>
      <c r="L22" s="85"/>
      <c r="M22" s="86"/>
      <c r="N22" s="87"/>
      <c r="O22" s="88"/>
      <c r="P22" s="84"/>
      <c r="Q22" s="53">
        <f t="shared" si="4"/>
        <v>0</v>
      </c>
      <c r="R22" s="11"/>
      <c r="S22" s="71"/>
      <c r="T22" s="72"/>
      <c r="U22" s="67"/>
      <c r="V22" s="72"/>
      <c r="W22" s="57">
        <f t="shared" si="3"/>
        <v>0</v>
      </c>
      <c r="X22" s="14"/>
      <c r="Y22" s="89" t="s">
        <v>39</v>
      </c>
      <c r="Z22" s="90">
        <v>2</v>
      </c>
      <c r="AA22" s="91">
        <v>1749.52</v>
      </c>
    </row>
    <row r="23" spans="1:27" ht="22.5" customHeight="1" thickBot="1">
      <c r="A23" s="1">
        <f t="shared" si="2"/>
        <v>11</v>
      </c>
      <c r="B23" s="24" t="s">
        <v>40</v>
      </c>
      <c r="C23" s="25">
        <f aca="true" t="shared" si="6" ref="C23:I23">SUM(C24:C29)</f>
        <v>16</v>
      </c>
      <c r="D23" s="92">
        <f t="shared" si="6"/>
        <v>10963.919999999998</v>
      </c>
      <c r="E23" s="93">
        <f t="shared" si="6"/>
        <v>0</v>
      </c>
      <c r="F23" s="92">
        <f t="shared" si="6"/>
        <v>0</v>
      </c>
      <c r="G23" s="39">
        <f>SUM(G24:G29)</f>
        <v>16</v>
      </c>
      <c r="H23" s="94">
        <f>SUM(H24:H29)</f>
        <v>10963.919999999998</v>
      </c>
      <c r="I23" s="95">
        <f t="shared" si="6"/>
        <v>0</v>
      </c>
      <c r="J23" s="96">
        <f>SUM(I24:I29)</f>
        <v>0</v>
      </c>
      <c r="K23" s="25">
        <f aca="true" t="shared" si="7" ref="K23:Q23">SUM(K24:K29)</f>
        <v>15</v>
      </c>
      <c r="L23" s="30">
        <f t="shared" si="7"/>
        <v>16680</v>
      </c>
      <c r="M23" s="29">
        <f t="shared" si="7"/>
        <v>0</v>
      </c>
      <c r="N23" s="31">
        <f t="shared" si="7"/>
        <v>0</v>
      </c>
      <c r="O23" s="32">
        <f t="shared" si="7"/>
        <v>0</v>
      </c>
      <c r="P23" s="96">
        <f t="shared" si="7"/>
        <v>0</v>
      </c>
      <c r="Q23" s="33">
        <f t="shared" si="7"/>
        <v>27643.92</v>
      </c>
      <c r="R23" s="10"/>
      <c r="S23" s="34">
        <f>SUM(S24:S29)</f>
        <v>0</v>
      </c>
      <c r="T23" s="35">
        <f>SUM(T24:T29)</f>
        <v>0</v>
      </c>
      <c r="U23" s="36">
        <f>SUM(U24:U29)</f>
        <v>0</v>
      </c>
      <c r="V23" s="35">
        <f>SUM(V24:V29)</f>
        <v>0</v>
      </c>
      <c r="W23" s="37">
        <f>SUM(W24:W29)</f>
        <v>0</v>
      </c>
      <c r="X23" s="14"/>
      <c r="Y23" s="97" t="s">
        <v>41</v>
      </c>
      <c r="Z23" s="98">
        <f>SUM(Z24:Z29)</f>
        <v>9</v>
      </c>
      <c r="AA23" s="99">
        <f>SUM(AA24:AA29)</f>
        <v>6212.209999999999</v>
      </c>
    </row>
    <row r="24" spans="1:27" ht="17.25" customHeight="1">
      <c r="A24" s="1">
        <f t="shared" si="2"/>
        <v>12</v>
      </c>
      <c r="B24" s="41" t="s">
        <v>42</v>
      </c>
      <c r="C24" s="62"/>
      <c r="D24" s="63"/>
      <c r="E24" s="62"/>
      <c r="F24" s="64"/>
      <c r="G24" s="62"/>
      <c r="H24" s="46">
        <f aca="true" t="shared" si="8" ref="H24:H29">D24+F24</f>
        <v>0</v>
      </c>
      <c r="I24" s="65"/>
      <c r="J24" s="66"/>
      <c r="K24" s="62"/>
      <c r="L24" s="67"/>
      <c r="M24" s="68"/>
      <c r="N24" s="69"/>
      <c r="O24" s="70"/>
      <c r="P24" s="66"/>
      <c r="Q24" s="53">
        <f t="shared" si="4"/>
        <v>0</v>
      </c>
      <c r="R24" s="10"/>
      <c r="S24" s="54"/>
      <c r="T24" s="55"/>
      <c r="U24" s="56"/>
      <c r="V24" s="55"/>
      <c r="W24" s="100">
        <f aca="true" t="shared" si="9" ref="W24:W29">SUM(S24:V24)</f>
        <v>0</v>
      </c>
      <c r="X24" s="14"/>
      <c r="Y24" s="101" t="s">
        <v>43</v>
      </c>
      <c r="Z24" s="102">
        <v>3</v>
      </c>
      <c r="AA24" s="55">
        <v>1611.1</v>
      </c>
    </row>
    <row r="25" spans="1:27" ht="17.25" customHeight="1">
      <c r="A25" s="1">
        <f t="shared" si="2"/>
        <v>13</v>
      </c>
      <c r="B25" s="103" t="s">
        <v>44</v>
      </c>
      <c r="C25" s="62"/>
      <c r="D25" s="63"/>
      <c r="E25" s="62"/>
      <c r="F25" s="64"/>
      <c r="G25" s="62"/>
      <c r="H25" s="46">
        <f t="shared" si="8"/>
        <v>0</v>
      </c>
      <c r="I25" s="65"/>
      <c r="J25" s="66"/>
      <c r="K25" s="62"/>
      <c r="L25" s="67"/>
      <c r="M25" s="68"/>
      <c r="N25" s="69"/>
      <c r="O25" s="70"/>
      <c r="P25" s="66"/>
      <c r="Q25" s="53">
        <f t="shared" si="4"/>
        <v>0</v>
      </c>
      <c r="R25" s="11"/>
      <c r="S25" s="71"/>
      <c r="T25" s="72"/>
      <c r="U25" s="67"/>
      <c r="V25" s="72"/>
      <c r="W25" s="57">
        <f t="shared" si="9"/>
        <v>0</v>
      </c>
      <c r="X25" s="14"/>
      <c r="Y25" s="103" t="s">
        <v>45</v>
      </c>
      <c r="Z25" s="76">
        <v>1</v>
      </c>
      <c r="AA25" s="72">
        <v>781.28</v>
      </c>
    </row>
    <row r="26" spans="1:27" ht="17.25" customHeight="1">
      <c r="A26" s="1">
        <f t="shared" si="2"/>
        <v>14</v>
      </c>
      <c r="B26" s="103" t="s">
        <v>46</v>
      </c>
      <c r="C26" s="62"/>
      <c r="D26" s="63"/>
      <c r="E26" s="62"/>
      <c r="F26" s="64"/>
      <c r="G26" s="62"/>
      <c r="H26" s="46">
        <f t="shared" si="8"/>
        <v>0</v>
      </c>
      <c r="I26" s="65"/>
      <c r="J26" s="66"/>
      <c r="K26" s="62"/>
      <c r="L26" s="67"/>
      <c r="M26" s="68"/>
      <c r="N26" s="69"/>
      <c r="O26" s="70"/>
      <c r="P26" s="66"/>
      <c r="Q26" s="53">
        <f t="shared" si="4"/>
        <v>0</v>
      </c>
      <c r="R26" s="10"/>
      <c r="S26" s="71"/>
      <c r="T26" s="72"/>
      <c r="U26" s="67"/>
      <c r="V26" s="72"/>
      <c r="W26" s="57">
        <f t="shared" si="9"/>
        <v>0</v>
      </c>
      <c r="X26" s="14"/>
      <c r="Y26" s="103" t="s">
        <v>47</v>
      </c>
      <c r="Z26" s="76">
        <v>2</v>
      </c>
      <c r="AA26" s="72">
        <v>1535.11</v>
      </c>
    </row>
    <row r="27" spans="1:27" ht="17.25" customHeight="1">
      <c r="A27" s="1">
        <f t="shared" si="2"/>
        <v>15</v>
      </c>
      <c r="B27" s="103" t="s">
        <v>48</v>
      </c>
      <c r="C27" s="62">
        <v>8</v>
      </c>
      <c r="D27" s="63">
        <v>5489.69</v>
      </c>
      <c r="E27" s="62"/>
      <c r="F27" s="64"/>
      <c r="G27" s="77">
        <f>C27+E27</f>
        <v>8</v>
      </c>
      <c r="H27" s="46">
        <f t="shared" si="8"/>
        <v>5489.69</v>
      </c>
      <c r="I27" s="65"/>
      <c r="J27" s="66"/>
      <c r="K27" s="62">
        <v>7</v>
      </c>
      <c r="L27" s="67">
        <v>7826</v>
      </c>
      <c r="M27" s="68"/>
      <c r="N27" s="69"/>
      <c r="O27" s="70"/>
      <c r="P27" s="66"/>
      <c r="Q27" s="53">
        <f t="shared" si="4"/>
        <v>13315.689999999999</v>
      </c>
      <c r="R27" s="10"/>
      <c r="S27" s="71"/>
      <c r="T27" s="72"/>
      <c r="U27" s="67"/>
      <c r="V27" s="72"/>
      <c r="W27" s="57">
        <f t="shared" si="9"/>
        <v>0</v>
      </c>
      <c r="X27" s="14"/>
      <c r="Y27" s="103" t="s">
        <v>49</v>
      </c>
      <c r="Z27" s="76">
        <v>2</v>
      </c>
      <c r="AA27" s="72">
        <v>1453.28</v>
      </c>
    </row>
    <row r="28" spans="1:27" ht="17.25" customHeight="1">
      <c r="A28" s="1">
        <f t="shared" si="2"/>
        <v>16</v>
      </c>
      <c r="B28" s="103" t="s">
        <v>50</v>
      </c>
      <c r="C28" s="62">
        <v>4</v>
      </c>
      <c r="D28" s="63">
        <v>2704.52</v>
      </c>
      <c r="E28" s="62"/>
      <c r="F28" s="64"/>
      <c r="G28" s="77">
        <f>C28+E28</f>
        <v>4</v>
      </c>
      <c r="H28" s="46">
        <f t="shared" si="8"/>
        <v>2704.52</v>
      </c>
      <c r="I28" s="65"/>
      <c r="J28" s="66"/>
      <c r="K28" s="62">
        <v>4</v>
      </c>
      <c r="L28" s="67">
        <v>4472</v>
      </c>
      <c r="M28" s="68"/>
      <c r="N28" s="69"/>
      <c r="O28" s="70"/>
      <c r="P28" s="66"/>
      <c r="Q28" s="53">
        <f t="shared" si="4"/>
        <v>7176.52</v>
      </c>
      <c r="R28" s="11"/>
      <c r="S28" s="71"/>
      <c r="T28" s="72"/>
      <c r="U28" s="67"/>
      <c r="V28" s="72"/>
      <c r="W28" s="57">
        <f t="shared" si="9"/>
        <v>0</v>
      </c>
      <c r="X28" s="14"/>
      <c r="Y28" s="103" t="s">
        <v>51</v>
      </c>
      <c r="Z28" s="76">
        <v>1</v>
      </c>
      <c r="AA28" s="72">
        <v>831.44</v>
      </c>
    </row>
    <row r="29" spans="1:27" ht="17.25" customHeight="1" thickBot="1">
      <c r="A29" s="1">
        <f t="shared" si="2"/>
        <v>17</v>
      </c>
      <c r="B29" s="104" t="s">
        <v>52</v>
      </c>
      <c r="C29" s="62">
        <v>4</v>
      </c>
      <c r="D29" s="63">
        <v>2769.71</v>
      </c>
      <c r="E29" s="62"/>
      <c r="F29" s="64"/>
      <c r="G29" s="77">
        <f>C29+E29</f>
        <v>4</v>
      </c>
      <c r="H29" s="46">
        <f t="shared" si="8"/>
        <v>2769.71</v>
      </c>
      <c r="I29" s="65"/>
      <c r="J29" s="66"/>
      <c r="K29" s="62">
        <v>4</v>
      </c>
      <c r="L29" s="67">
        <v>4382</v>
      </c>
      <c r="M29" s="68"/>
      <c r="N29" s="69"/>
      <c r="O29" s="70"/>
      <c r="P29" s="66"/>
      <c r="Q29" s="53">
        <f t="shared" si="4"/>
        <v>7151.71</v>
      </c>
      <c r="R29" s="10"/>
      <c r="S29" s="105"/>
      <c r="T29" s="91"/>
      <c r="U29" s="106"/>
      <c r="V29" s="91"/>
      <c r="W29" s="107">
        <f t="shared" si="9"/>
        <v>0</v>
      </c>
      <c r="X29" s="14"/>
      <c r="Y29" s="108" t="s">
        <v>53</v>
      </c>
      <c r="Z29" s="90"/>
      <c r="AA29" s="91"/>
    </row>
    <row r="30" spans="1:27" ht="22.5" customHeight="1" thickBot="1">
      <c r="A30" s="1">
        <f t="shared" si="2"/>
        <v>18</v>
      </c>
      <c r="B30" s="24" t="s">
        <v>54</v>
      </c>
      <c r="C30" s="25">
        <f aca="true" t="shared" si="10" ref="C30:Q30">SUM(C31:C36)</f>
        <v>67</v>
      </c>
      <c r="D30" s="26">
        <f t="shared" si="10"/>
        <v>42898.79</v>
      </c>
      <c r="E30" s="109">
        <f t="shared" si="10"/>
        <v>0</v>
      </c>
      <c r="F30" s="27">
        <f t="shared" si="10"/>
        <v>0</v>
      </c>
      <c r="G30" s="109">
        <f t="shared" si="10"/>
        <v>67</v>
      </c>
      <c r="H30" s="27">
        <f t="shared" si="10"/>
        <v>42898.79</v>
      </c>
      <c r="I30" s="28">
        <f t="shared" si="10"/>
        <v>0</v>
      </c>
      <c r="J30" s="96">
        <f t="shared" si="10"/>
        <v>0</v>
      </c>
      <c r="K30" s="25">
        <f t="shared" si="10"/>
        <v>46</v>
      </c>
      <c r="L30" s="30">
        <f t="shared" si="10"/>
        <v>50952.1</v>
      </c>
      <c r="M30" s="29">
        <f t="shared" si="10"/>
        <v>0</v>
      </c>
      <c r="N30" s="31">
        <f t="shared" si="10"/>
        <v>0</v>
      </c>
      <c r="O30" s="32">
        <f t="shared" si="10"/>
        <v>0</v>
      </c>
      <c r="P30" s="96">
        <f t="shared" si="10"/>
        <v>0</v>
      </c>
      <c r="Q30" s="37">
        <f t="shared" si="10"/>
        <v>93850.88999999998</v>
      </c>
      <c r="R30" s="10"/>
      <c r="S30" s="34">
        <f>SUM(S31:S36)</f>
        <v>0</v>
      </c>
      <c r="T30" s="40">
        <f>SUM(T31:T36)</f>
        <v>0</v>
      </c>
      <c r="U30" s="30">
        <f>SUM(U31:U36)</f>
        <v>0</v>
      </c>
      <c r="V30" s="40">
        <f>SUM(V31:V36)</f>
        <v>0</v>
      </c>
      <c r="W30" s="37">
        <f>SUM(W31:W36)</f>
        <v>0</v>
      </c>
      <c r="X30" s="14"/>
      <c r="Y30" s="97" t="s">
        <v>55</v>
      </c>
      <c r="Z30" s="98">
        <f>SUM(Z31:Z36)</f>
        <v>245</v>
      </c>
      <c r="AA30" s="99">
        <f>SUM(AA31:AA36)</f>
        <v>185462.30000000002</v>
      </c>
    </row>
    <row r="31" spans="1:27" ht="17.25" customHeight="1">
      <c r="A31" s="1">
        <f t="shared" si="2"/>
        <v>19</v>
      </c>
      <c r="B31" s="73" t="s">
        <v>56</v>
      </c>
      <c r="C31" s="62">
        <v>10</v>
      </c>
      <c r="D31" s="63">
        <v>6357.91</v>
      </c>
      <c r="E31" s="62"/>
      <c r="F31" s="64"/>
      <c r="G31" s="77">
        <f aca="true" t="shared" si="11" ref="G31:H36">C31+E31</f>
        <v>10</v>
      </c>
      <c r="H31" s="46">
        <f t="shared" si="11"/>
        <v>6357.91</v>
      </c>
      <c r="I31" s="65"/>
      <c r="J31" s="66"/>
      <c r="K31" s="62">
        <v>6</v>
      </c>
      <c r="L31" s="67">
        <v>6536.46</v>
      </c>
      <c r="M31" s="68"/>
      <c r="N31" s="69"/>
      <c r="O31" s="70"/>
      <c r="P31" s="66"/>
      <c r="Q31" s="53">
        <f t="shared" si="4"/>
        <v>12894.369999999999</v>
      </c>
      <c r="R31" s="11"/>
      <c r="S31" s="54"/>
      <c r="T31" s="55"/>
      <c r="U31" s="56"/>
      <c r="V31" s="55"/>
      <c r="W31" s="100">
        <f aca="true" t="shared" si="12" ref="W31:W36">SUM(S31:V31)</f>
        <v>0</v>
      </c>
      <c r="X31" s="14"/>
      <c r="Y31" s="110" t="s">
        <v>57</v>
      </c>
      <c r="Z31" s="102">
        <v>229</v>
      </c>
      <c r="AA31" s="55">
        <v>175184.79</v>
      </c>
    </row>
    <row r="32" spans="1:27" ht="17.25" customHeight="1">
      <c r="A32" s="1">
        <f t="shared" si="2"/>
        <v>20</v>
      </c>
      <c r="B32" s="61" t="s">
        <v>58</v>
      </c>
      <c r="C32" s="62">
        <v>16</v>
      </c>
      <c r="D32" s="63">
        <v>10654.59</v>
      </c>
      <c r="E32" s="62"/>
      <c r="F32" s="64"/>
      <c r="G32" s="77">
        <f t="shared" si="11"/>
        <v>16</v>
      </c>
      <c r="H32" s="46">
        <f t="shared" si="11"/>
        <v>10654.59</v>
      </c>
      <c r="I32" s="65"/>
      <c r="J32" s="66"/>
      <c r="K32" s="62">
        <v>10</v>
      </c>
      <c r="L32" s="67">
        <v>11162.82</v>
      </c>
      <c r="M32" s="68"/>
      <c r="N32" s="69"/>
      <c r="O32" s="70"/>
      <c r="P32" s="66"/>
      <c r="Q32" s="53">
        <f t="shared" si="4"/>
        <v>21817.41</v>
      </c>
      <c r="R32" s="10"/>
      <c r="S32" s="71"/>
      <c r="T32" s="72"/>
      <c r="U32" s="67"/>
      <c r="V32" s="72"/>
      <c r="W32" s="57">
        <f t="shared" si="12"/>
        <v>0</v>
      </c>
      <c r="X32" s="14"/>
      <c r="Y32" s="61" t="s">
        <v>59</v>
      </c>
      <c r="Z32" s="76">
        <v>14</v>
      </c>
      <c r="AA32" s="72">
        <v>9176.1</v>
      </c>
    </row>
    <row r="33" spans="1:27" ht="17.25" customHeight="1">
      <c r="A33" s="1">
        <f t="shared" si="2"/>
        <v>21</v>
      </c>
      <c r="B33" s="61" t="s">
        <v>60</v>
      </c>
      <c r="C33" s="62">
        <v>17</v>
      </c>
      <c r="D33" s="63">
        <v>10994.73</v>
      </c>
      <c r="E33" s="62"/>
      <c r="F33" s="64"/>
      <c r="G33" s="77">
        <f t="shared" si="11"/>
        <v>17</v>
      </c>
      <c r="H33" s="46">
        <f t="shared" si="11"/>
        <v>10994.73</v>
      </c>
      <c r="I33" s="65"/>
      <c r="J33" s="66"/>
      <c r="K33" s="62">
        <v>13</v>
      </c>
      <c r="L33" s="67">
        <v>14324</v>
      </c>
      <c r="M33" s="68"/>
      <c r="N33" s="69"/>
      <c r="O33" s="70"/>
      <c r="P33" s="66"/>
      <c r="Q33" s="53">
        <f t="shared" si="4"/>
        <v>25318.73</v>
      </c>
      <c r="R33" s="10"/>
      <c r="S33" s="71"/>
      <c r="T33" s="72"/>
      <c r="U33" s="67"/>
      <c r="V33" s="72"/>
      <c r="W33" s="57">
        <f t="shared" si="12"/>
        <v>0</v>
      </c>
      <c r="X33" s="14"/>
      <c r="Y33" s="61" t="s">
        <v>61</v>
      </c>
      <c r="Z33" s="76">
        <v>2</v>
      </c>
      <c r="AA33" s="72">
        <v>1101.41</v>
      </c>
    </row>
    <row r="34" spans="1:27" ht="17.25" customHeight="1">
      <c r="A34" s="1">
        <f t="shared" si="2"/>
        <v>22</v>
      </c>
      <c r="B34" s="61" t="s">
        <v>62</v>
      </c>
      <c r="C34" s="62">
        <v>14</v>
      </c>
      <c r="D34" s="63">
        <v>8404.38</v>
      </c>
      <c r="E34" s="62"/>
      <c r="F34" s="64"/>
      <c r="G34" s="77">
        <f t="shared" si="11"/>
        <v>14</v>
      </c>
      <c r="H34" s="46">
        <f t="shared" si="11"/>
        <v>8404.38</v>
      </c>
      <c r="I34" s="65"/>
      <c r="J34" s="66"/>
      <c r="K34" s="62">
        <v>14</v>
      </c>
      <c r="L34" s="67">
        <v>15574.82</v>
      </c>
      <c r="M34" s="68"/>
      <c r="N34" s="69"/>
      <c r="O34" s="70"/>
      <c r="P34" s="66"/>
      <c r="Q34" s="53">
        <f t="shared" si="4"/>
        <v>23979.199999999997</v>
      </c>
      <c r="R34" s="11"/>
      <c r="S34" s="71"/>
      <c r="T34" s="72"/>
      <c r="U34" s="67"/>
      <c r="V34" s="72"/>
      <c r="W34" s="57">
        <f t="shared" si="12"/>
        <v>0</v>
      </c>
      <c r="X34" s="14"/>
      <c r="Y34" s="61" t="s">
        <v>63</v>
      </c>
      <c r="Z34" s="76"/>
      <c r="AA34" s="72"/>
    </row>
    <row r="35" spans="1:27" ht="17.25" customHeight="1">
      <c r="A35" s="1">
        <f t="shared" si="2"/>
        <v>23</v>
      </c>
      <c r="B35" s="61" t="s">
        <v>64</v>
      </c>
      <c r="C35" s="62">
        <v>7</v>
      </c>
      <c r="D35" s="63">
        <v>4605.79</v>
      </c>
      <c r="E35" s="62"/>
      <c r="F35" s="64"/>
      <c r="G35" s="77">
        <f t="shared" si="11"/>
        <v>7</v>
      </c>
      <c r="H35" s="46">
        <f t="shared" si="11"/>
        <v>4605.79</v>
      </c>
      <c r="I35" s="65"/>
      <c r="J35" s="66"/>
      <c r="K35" s="62"/>
      <c r="L35" s="67"/>
      <c r="M35" s="68"/>
      <c r="N35" s="69"/>
      <c r="O35" s="70"/>
      <c r="P35" s="66"/>
      <c r="Q35" s="53">
        <f t="shared" si="4"/>
        <v>4605.79</v>
      </c>
      <c r="R35" s="10"/>
      <c r="S35" s="71"/>
      <c r="T35" s="72"/>
      <c r="U35" s="67"/>
      <c r="V35" s="72"/>
      <c r="W35" s="57">
        <f t="shared" si="12"/>
        <v>0</v>
      </c>
      <c r="X35" s="14"/>
      <c r="Y35" s="61" t="s">
        <v>65</v>
      </c>
      <c r="Z35" s="76"/>
      <c r="AA35" s="72"/>
    </row>
    <row r="36" spans="1:27" ht="17.25" customHeight="1" thickBot="1">
      <c r="A36" s="1">
        <f t="shared" si="2"/>
        <v>24</v>
      </c>
      <c r="B36" s="78" t="s">
        <v>66</v>
      </c>
      <c r="C36" s="62">
        <v>3</v>
      </c>
      <c r="D36" s="63">
        <v>1881.39</v>
      </c>
      <c r="E36" s="62"/>
      <c r="F36" s="64"/>
      <c r="G36" s="77">
        <f t="shared" si="11"/>
        <v>3</v>
      </c>
      <c r="H36" s="46">
        <f t="shared" si="11"/>
        <v>1881.39</v>
      </c>
      <c r="I36" s="65"/>
      <c r="J36" s="66"/>
      <c r="K36" s="62">
        <v>3</v>
      </c>
      <c r="L36" s="67">
        <v>3354</v>
      </c>
      <c r="M36" s="68"/>
      <c r="N36" s="69"/>
      <c r="O36" s="70"/>
      <c r="P36" s="66"/>
      <c r="Q36" s="53">
        <f t="shared" si="4"/>
        <v>5235.39</v>
      </c>
      <c r="R36" s="10"/>
      <c r="S36" s="105"/>
      <c r="T36" s="91"/>
      <c r="U36" s="106"/>
      <c r="V36" s="91"/>
      <c r="W36" s="107">
        <f t="shared" si="12"/>
        <v>0</v>
      </c>
      <c r="X36" s="14"/>
      <c r="Y36" s="89" t="s">
        <v>67</v>
      </c>
      <c r="Z36" s="90"/>
      <c r="AA36" s="91"/>
    </row>
    <row r="37" spans="1:27" ht="22.5" customHeight="1" thickBot="1">
      <c r="A37" s="1">
        <f t="shared" si="2"/>
        <v>25</v>
      </c>
      <c r="B37" s="24" t="s">
        <v>68</v>
      </c>
      <c r="C37" s="25">
        <f aca="true" t="shared" si="13" ref="C37:P37">SUM(C38:C42)</f>
        <v>23</v>
      </c>
      <c r="D37" s="26">
        <f t="shared" si="13"/>
        <v>13680.55</v>
      </c>
      <c r="E37" s="25">
        <f>SUM(E38:E42)</f>
        <v>0</v>
      </c>
      <c r="F37" s="27">
        <f>SUM(F38:F42)</f>
        <v>0</v>
      </c>
      <c r="G37" s="25">
        <f>SUM(G38:G42)</f>
        <v>23</v>
      </c>
      <c r="H37" s="27">
        <f>SUM(H38:H42)</f>
        <v>13680.55</v>
      </c>
      <c r="I37" s="28">
        <f t="shared" si="13"/>
        <v>0</v>
      </c>
      <c r="J37" s="96">
        <f t="shared" si="13"/>
        <v>0</v>
      </c>
      <c r="K37" s="25">
        <f t="shared" si="13"/>
        <v>9</v>
      </c>
      <c r="L37" s="30">
        <f t="shared" si="13"/>
        <v>9830.46</v>
      </c>
      <c r="M37" s="29">
        <f t="shared" si="13"/>
        <v>0</v>
      </c>
      <c r="N37" s="31">
        <f t="shared" si="13"/>
        <v>0</v>
      </c>
      <c r="O37" s="32">
        <f t="shared" si="13"/>
        <v>0</v>
      </c>
      <c r="P37" s="96">
        <f t="shared" si="13"/>
        <v>0</v>
      </c>
      <c r="Q37" s="37">
        <f>SUM(Q38:Q42)</f>
        <v>23511.010000000002</v>
      </c>
      <c r="R37" s="11"/>
      <c r="S37" s="34">
        <f>SUM(S38:S42)</f>
        <v>0</v>
      </c>
      <c r="T37" s="40">
        <f>SUM(T38:T42)</f>
        <v>0</v>
      </c>
      <c r="U37" s="30">
        <f>SUM(U38:U42)</f>
        <v>0</v>
      </c>
      <c r="V37" s="40">
        <f>SUM(V38:V42)</f>
        <v>0</v>
      </c>
      <c r="W37" s="37">
        <f>SUM(W38:W42)</f>
        <v>0</v>
      </c>
      <c r="X37" s="14"/>
      <c r="Y37" s="97" t="s">
        <v>69</v>
      </c>
      <c r="Z37" s="98">
        <f>SUM(Z38:Z42)</f>
        <v>4</v>
      </c>
      <c r="AA37" s="99">
        <f>SUM(AA38:AA42)</f>
        <v>2547.29</v>
      </c>
    </row>
    <row r="38" spans="1:27" ht="17.25" customHeight="1">
      <c r="A38" s="1">
        <f t="shared" si="2"/>
        <v>26</v>
      </c>
      <c r="B38" s="73" t="s">
        <v>70</v>
      </c>
      <c r="C38" s="62">
        <v>3</v>
      </c>
      <c r="D38" s="63">
        <v>1872.5</v>
      </c>
      <c r="E38" s="62"/>
      <c r="F38" s="64"/>
      <c r="G38" s="77">
        <f>C38+E38</f>
        <v>3</v>
      </c>
      <c r="H38" s="46">
        <f aca="true" t="shared" si="14" ref="H38:H48">D38+F38</f>
        <v>1872.5</v>
      </c>
      <c r="I38" s="65"/>
      <c r="J38" s="66"/>
      <c r="K38" s="62"/>
      <c r="L38" s="67"/>
      <c r="M38" s="68"/>
      <c r="N38" s="69"/>
      <c r="O38" s="70"/>
      <c r="P38" s="66"/>
      <c r="Q38" s="53">
        <f t="shared" si="4"/>
        <v>1872.5</v>
      </c>
      <c r="R38" s="10"/>
      <c r="S38" s="54"/>
      <c r="T38" s="55"/>
      <c r="U38" s="56"/>
      <c r="V38" s="55"/>
      <c r="W38" s="57">
        <f>SUM(S38:V38)</f>
        <v>0</v>
      </c>
      <c r="X38" s="14"/>
      <c r="Y38" s="110" t="s">
        <v>71</v>
      </c>
      <c r="Z38" s="102">
        <v>4</v>
      </c>
      <c r="AA38" s="55">
        <v>2547.29</v>
      </c>
    </row>
    <row r="39" spans="1:27" ht="17.25" customHeight="1">
      <c r="A39" s="1">
        <f t="shared" si="2"/>
        <v>27</v>
      </c>
      <c r="B39" s="61" t="s">
        <v>72</v>
      </c>
      <c r="C39" s="62">
        <v>12</v>
      </c>
      <c r="D39" s="63">
        <v>7379.76</v>
      </c>
      <c r="E39" s="62"/>
      <c r="F39" s="64"/>
      <c r="G39" s="77">
        <f>C39+E39</f>
        <v>12</v>
      </c>
      <c r="H39" s="46">
        <f t="shared" si="14"/>
        <v>7379.76</v>
      </c>
      <c r="I39" s="65"/>
      <c r="J39" s="66"/>
      <c r="K39" s="62">
        <v>3</v>
      </c>
      <c r="L39" s="67">
        <v>3354</v>
      </c>
      <c r="M39" s="68"/>
      <c r="N39" s="69"/>
      <c r="O39" s="70"/>
      <c r="P39" s="66"/>
      <c r="Q39" s="53">
        <f t="shared" si="4"/>
        <v>10733.76</v>
      </c>
      <c r="R39" s="10"/>
      <c r="S39" s="71"/>
      <c r="T39" s="72"/>
      <c r="U39" s="67"/>
      <c r="V39" s="72"/>
      <c r="W39" s="57">
        <f>SUM(S39:V39)</f>
        <v>0</v>
      </c>
      <c r="X39" s="14"/>
      <c r="Y39" s="61" t="s">
        <v>73</v>
      </c>
      <c r="Z39" s="76"/>
      <c r="AA39" s="72"/>
    </row>
    <row r="40" spans="1:27" ht="17.25" customHeight="1">
      <c r="A40" s="1">
        <f t="shared" si="2"/>
        <v>28</v>
      </c>
      <c r="B40" s="61" t="s">
        <v>74</v>
      </c>
      <c r="C40" s="62">
        <v>2</v>
      </c>
      <c r="D40" s="63">
        <v>1231.65</v>
      </c>
      <c r="E40" s="62"/>
      <c r="F40" s="64"/>
      <c r="G40" s="77">
        <f>C40+E40</f>
        <v>2</v>
      </c>
      <c r="H40" s="46">
        <f t="shared" si="14"/>
        <v>1231.65</v>
      </c>
      <c r="I40" s="65"/>
      <c r="J40" s="66"/>
      <c r="K40" s="62">
        <v>2</v>
      </c>
      <c r="L40" s="67">
        <v>2206</v>
      </c>
      <c r="M40" s="68"/>
      <c r="N40" s="69"/>
      <c r="O40" s="70"/>
      <c r="P40" s="66"/>
      <c r="Q40" s="53">
        <f t="shared" si="4"/>
        <v>3437.65</v>
      </c>
      <c r="R40" s="11"/>
      <c r="S40" s="71"/>
      <c r="T40" s="72"/>
      <c r="U40" s="67"/>
      <c r="V40" s="72"/>
      <c r="W40" s="57">
        <f>SUM(S40:V40)</f>
        <v>0</v>
      </c>
      <c r="X40" s="14"/>
      <c r="Y40" s="61" t="s">
        <v>75</v>
      </c>
      <c r="Z40" s="76"/>
      <c r="AA40" s="72"/>
    </row>
    <row r="41" spans="1:27" ht="17.25" customHeight="1">
      <c r="A41" s="1">
        <f t="shared" si="2"/>
        <v>29</v>
      </c>
      <c r="B41" s="61" t="s">
        <v>76</v>
      </c>
      <c r="C41" s="62">
        <v>6</v>
      </c>
      <c r="D41" s="63">
        <v>3196.64</v>
      </c>
      <c r="E41" s="62"/>
      <c r="F41" s="64"/>
      <c r="G41" s="77">
        <f>C41+E41</f>
        <v>6</v>
      </c>
      <c r="H41" s="46">
        <f t="shared" si="14"/>
        <v>3196.64</v>
      </c>
      <c r="I41" s="65"/>
      <c r="J41" s="66"/>
      <c r="K41" s="62">
        <v>4</v>
      </c>
      <c r="L41" s="67">
        <v>4270.46</v>
      </c>
      <c r="M41" s="68"/>
      <c r="N41" s="69"/>
      <c r="O41" s="70"/>
      <c r="P41" s="66"/>
      <c r="Q41" s="53">
        <f t="shared" si="4"/>
        <v>7467.1</v>
      </c>
      <c r="R41" s="10"/>
      <c r="S41" s="71"/>
      <c r="T41" s="72"/>
      <c r="U41" s="67"/>
      <c r="V41" s="72"/>
      <c r="W41" s="57">
        <f>SUM(S41:V41)</f>
        <v>0</v>
      </c>
      <c r="X41" s="14"/>
      <c r="Y41" s="61" t="s">
        <v>77</v>
      </c>
      <c r="Z41" s="76"/>
      <c r="AA41" s="72"/>
    </row>
    <row r="42" spans="1:27" ht="17.25" customHeight="1" thickBot="1">
      <c r="A42" s="1">
        <f t="shared" si="2"/>
        <v>30</v>
      </c>
      <c r="B42" s="78" t="s">
        <v>78</v>
      </c>
      <c r="C42" s="62"/>
      <c r="D42" s="63"/>
      <c r="E42" s="62"/>
      <c r="F42" s="64"/>
      <c r="G42" s="62"/>
      <c r="H42" s="46">
        <f t="shared" si="14"/>
        <v>0</v>
      </c>
      <c r="I42" s="65"/>
      <c r="J42" s="66"/>
      <c r="K42" s="62"/>
      <c r="L42" s="67"/>
      <c r="M42" s="68"/>
      <c r="N42" s="69"/>
      <c r="O42" s="70"/>
      <c r="P42" s="66"/>
      <c r="Q42" s="53">
        <f t="shared" si="4"/>
        <v>0</v>
      </c>
      <c r="R42" s="10"/>
      <c r="S42" s="105"/>
      <c r="T42" s="91"/>
      <c r="U42" s="106"/>
      <c r="V42" s="91"/>
      <c r="W42" s="57">
        <f>SUM(S42:V42)</f>
        <v>0</v>
      </c>
      <c r="X42" s="14"/>
      <c r="Y42" s="89" t="s">
        <v>79</v>
      </c>
      <c r="Z42" s="90"/>
      <c r="AA42" s="91"/>
    </row>
    <row r="43" spans="1:27" ht="22.5" customHeight="1" thickBot="1">
      <c r="A43" s="1">
        <f t="shared" si="2"/>
        <v>31</v>
      </c>
      <c r="B43" s="24" t="s">
        <v>80</v>
      </c>
      <c r="C43" s="25">
        <f aca="true" t="shared" si="15" ref="C43:H43">SUM(C44:C48)</f>
        <v>0</v>
      </c>
      <c r="D43" s="26">
        <f t="shared" si="15"/>
        <v>0</v>
      </c>
      <c r="E43" s="109">
        <f t="shared" si="15"/>
        <v>0</v>
      </c>
      <c r="F43" s="27">
        <f t="shared" si="15"/>
        <v>0</v>
      </c>
      <c r="G43" s="109">
        <f t="shared" si="15"/>
        <v>0</v>
      </c>
      <c r="H43" s="27">
        <f t="shared" si="15"/>
        <v>0</v>
      </c>
      <c r="I43" s="28">
        <f aca="true" t="shared" si="16" ref="I43:Q43">SUM(I44:I48)</f>
        <v>0</v>
      </c>
      <c r="J43" s="96">
        <f t="shared" si="16"/>
        <v>0</v>
      </c>
      <c r="K43" s="25">
        <f t="shared" si="16"/>
        <v>0</v>
      </c>
      <c r="L43" s="30">
        <f t="shared" si="16"/>
        <v>0</v>
      </c>
      <c r="M43" s="29">
        <f t="shared" si="16"/>
        <v>0</v>
      </c>
      <c r="N43" s="31">
        <f t="shared" si="16"/>
        <v>0</v>
      </c>
      <c r="O43" s="32">
        <f t="shared" si="16"/>
        <v>0</v>
      </c>
      <c r="P43" s="96">
        <f t="shared" si="16"/>
        <v>0</v>
      </c>
      <c r="Q43" s="37">
        <f t="shared" si="16"/>
        <v>0</v>
      </c>
      <c r="R43" s="11"/>
      <c r="S43" s="34">
        <f>SUM(S44:S48)</f>
        <v>0</v>
      </c>
      <c r="T43" s="40">
        <f>SUM(T44:T48)</f>
        <v>0</v>
      </c>
      <c r="U43" s="30">
        <f>SUM(U44:U48)</f>
        <v>0</v>
      </c>
      <c r="V43" s="40">
        <f>SUM(V44:V48)</f>
        <v>0</v>
      </c>
      <c r="W43" s="37">
        <f>SUM(W45:W47)</f>
        <v>0</v>
      </c>
      <c r="X43" s="14"/>
      <c r="Y43" s="97" t="s">
        <v>80</v>
      </c>
      <c r="Z43" s="98">
        <f>SUM(Z44:Z48)</f>
        <v>0</v>
      </c>
      <c r="AA43" s="99">
        <f>SUM(AA44:AA48)</f>
        <v>0</v>
      </c>
    </row>
    <row r="44" spans="1:27" ht="17.25" customHeight="1">
      <c r="A44" s="1">
        <f t="shared" si="2"/>
        <v>32</v>
      </c>
      <c r="B44" s="73">
        <v>12</v>
      </c>
      <c r="C44" s="62"/>
      <c r="D44" s="63"/>
      <c r="E44" s="62"/>
      <c r="F44" s="64"/>
      <c r="G44" s="62"/>
      <c r="H44" s="46">
        <f t="shared" si="14"/>
        <v>0</v>
      </c>
      <c r="I44" s="65"/>
      <c r="J44" s="66"/>
      <c r="K44" s="62"/>
      <c r="L44" s="67"/>
      <c r="M44" s="68"/>
      <c r="N44" s="69"/>
      <c r="O44" s="70"/>
      <c r="P44" s="66"/>
      <c r="Q44" s="53">
        <f t="shared" si="4"/>
        <v>0</v>
      </c>
      <c r="R44" s="10"/>
      <c r="S44" s="54"/>
      <c r="T44" s="55"/>
      <c r="U44" s="56"/>
      <c r="V44" s="55"/>
      <c r="W44" s="111"/>
      <c r="X44" s="14"/>
      <c r="Y44" s="110">
        <v>12</v>
      </c>
      <c r="Z44" s="102"/>
      <c r="AA44" s="55"/>
    </row>
    <row r="45" spans="1:27" ht="17.25" customHeight="1">
      <c r="A45" s="1">
        <f t="shared" si="2"/>
        <v>33</v>
      </c>
      <c r="B45" s="73">
        <v>11</v>
      </c>
      <c r="C45" s="62"/>
      <c r="D45" s="63"/>
      <c r="E45" s="62"/>
      <c r="F45" s="64"/>
      <c r="G45" s="62"/>
      <c r="H45" s="46">
        <f t="shared" si="14"/>
        <v>0</v>
      </c>
      <c r="I45" s="65"/>
      <c r="J45" s="66"/>
      <c r="K45" s="62"/>
      <c r="L45" s="67"/>
      <c r="M45" s="68"/>
      <c r="N45" s="69"/>
      <c r="O45" s="70"/>
      <c r="P45" s="66"/>
      <c r="Q45" s="53">
        <f t="shared" si="4"/>
        <v>0</v>
      </c>
      <c r="R45" s="10"/>
      <c r="S45" s="112"/>
      <c r="T45" s="75"/>
      <c r="U45" s="49"/>
      <c r="V45" s="75"/>
      <c r="W45" s="57">
        <f>SUM(S45:V45)</f>
        <v>0</v>
      </c>
      <c r="X45" s="14"/>
      <c r="Y45" s="61">
        <v>11</v>
      </c>
      <c r="Z45" s="76"/>
      <c r="AA45" s="72"/>
    </row>
    <row r="46" spans="1:27" ht="17.25" customHeight="1">
      <c r="A46" s="1">
        <f t="shared" si="2"/>
        <v>34</v>
      </c>
      <c r="B46" s="73">
        <v>10</v>
      </c>
      <c r="C46" s="62"/>
      <c r="D46" s="63"/>
      <c r="E46" s="62"/>
      <c r="F46" s="64"/>
      <c r="G46" s="62"/>
      <c r="H46" s="46">
        <f t="shared" si="14"/>
        <v>0</v>
      </c>
      <c r="I46" s="65"/>
      <c r="J46" s="66"/>
      <c r="K46" s="62"/>
      <c r="L46" s="67"/>
      <c r="M46" s="68"/>
      <c r="N46" s="69"/>
      <c r="O46" s="70"/>
      <c r="P46" s="66"/>
      <c r="Q46" s="53">
        <f t="shared" si="4"/>
        <v>0</v>
      </c>
      <c r="R46" s="11"/>
      <c r="S46" s="112"/>
      <c r="T46" s="75"/>
      <c r="U46" s="49"/>
      <c r="V46" s="75"/>
      <c r="W46" s="57">
        <f>SUM(S46:V46)</f>
        <v>0</v>
      </c>
      <c r="X46" s="14"/>
      <c r="Y46" s="61">
        <v>10</v>
      </c>
      <c r="Z46" s="76"/>
      <c r="AA46" s="72"/>
    </row>
    <row r="47" spans="1:27" ht="17.25" customHeight="1">
      <c r="A47" s="1">
        <f t="shared" si="2"/>
        <v>35</v>
      </c>
      <c r="B47" s="113">
        <v>9</v>
      </c>
      <c r="C47" s="62"/>
      <c r="D47" s="63"/>
      <c r="E47" s="62"/>
      <c r="F47" s="64"/>
      <c r="G47" s="62"/>
      <c r="H47" s="46">
        <f t="shared" si="14"/>
        <v>0</v>
      </c>
      <c r="I47" s="65"/>
      <c r="J47" s="66"/>
      <c r="K47" s="62"/>
      <c r="L47" s="67"/>
      <c r="M47" s="68"/>
      <c r="N47" s="69"/>
      <c r="O47" s="70"/>
      <c r="P47" s="66"/>
      <c r="Q47" s="53">
        <f t="shared" si="4"/>
        <v>0</v>
      </c>
      <c r="R47" s="10"/>
      <c r="S47" s="71"/>
      <c r="T47" s="72"/>
      <c r="U47" s="67"/>
      <c r="V47" s="72"/>
      <c r="W47" s="57">
        <f>SUM(S47:V47)</f>
        <v>0</v>
      </c>
      <c r="X47" s="14"/>
      <c r="Y47" s="61">
        <v>9</v>
      </c>
      <c r="Z47" s="76"/>
      <c r="AA47" s="72"/>
    </row>
    <row r="48" spans="1:27" ht="17.25" customHeight="1" thickBot="1">
      <c r="A48" s="1">
        <f t="shared" si="2"/>
        <v>36</v>
      </c>
      <c r="B48" s="114">
        <v>8</v>
      </c>
      <c r="C48" s="82"/>
      <c r="D48" s="63"/>
      <c r="E48" s="62"/>
      <c r="F48" s="64"/>
      <c r="G48" s="62"/>
      <c r="H48" s="46">
        <f t="shared" si="14"/>
        <v>0</v>
      </c>
      <c r="I48" s="65"/>
      <c r="J48" s="66"/>
      <c r="K48" s="62"/>
      <c r="L48" s="67"/>
      <c r="M48" s="68"/>
      <c r="N48" s="69"/>
      <c r="O48" s="70"/>
      <c r="P48" s="66"/>
      <c r="Q48" s="53">
        <f t="shared" si="4"/>
        <v>0</v>
      </c>
      <c r="R48" s="10"/>
      <c r="S48" s="105"/>
      <c r="T48" s="91"/>
      <c r="U48" s="106"/>
      <c r="V48" s="91"/>
      <c r="W48" s="57">
        <f>SUM(S48:V48)</f>
        <v>0</v>
      </c>
      <c r="X48" s="14"/>
      <c r="Y48" s="115">
        <v>8</v>
      </c>
      <c r="Z48" s="90"/>
      <c r="AA48" s="91"/>
    </row>
    <row r="49" spans="1:27" ht="23.25" customHeight="1" thickBot="1">
      <c r="A49" s="4">
        <f t="shared" si="2"/>
        <v>37</v>
      </c>
      <c r="B49" s="116" t="s">
        <v>81</v>
      </c>
      <c r="C49" s="117">
        <f>+C43+C37+C30+C23+C13</f>
        <v>120</v>
      </c>
      <c r="D49" s="118">
        <f>D13+D23+D30+D37+D43</f>
        <v>94018.15000000001</v>
      </c>
      <c r="E49" s="117">
        <f>+E43+E37+E30+E23+E13</f>
        <v>0</v>
      </c>
      <c r="F49" s="118">
        <f>F13+F23+F30+F37+F43</f>
        <v>0</v>
      </c>
      <c r="G49" s="119">
        <f aca="true" t="shared" si="17" ref="G49:P49">+G43+G37+G30+G23+G13</f>
        <v>120</v>
      </c>
      <c r="H49" s="120">
        <f t="shared" si="17"/>
        <v>94018.15</v>
      </c>
      <c r="I49" s="117">
        <f t="shared" si="17"/>
        <v>0</v>
      </c>
      <c r="J49" s="118">
        <f t="shared" si="17"/>
        <v>0</v>
      </c>
      <c r="K49" s="117">
        <f t="shared" si="17"/>
        <v>84</v>
      </c>
      <c r="L49" s="121">
        <f t="shared" si="17"/>
        <v>137191.74</v>
      </c>
      <c r="M49" s="122">
        <f t="shared" si="17"/>
        <v>0</v>
      </c>
      <c r="N49" s="117">
        <f t="shared" si="17"/>
        <v>0</v>
      </c>
      <c r="O49" s="121">
        <f t="shared" si="17"/>
        <v>0</v>
      </c>
      <c r="P49" s="118">
        <f t="shared" si="17"/>
        <v>0</v>
      </c>
      <c r="Q49" s="122">
        <f>Q13+Q23+Q30+Q37+Q43</f>
        <v>231209.89</v>
      </c>
      <c r="R49" s="11"/>
      <c r="S49" s="123">
        <f>+S43+S37+S30+S23+S13</f>
        <v>0</v>
      </c>
      <c r="T49" s="118">
        <f>+T43+T37+T30+T23+T13</f>
        <v>0</v>
      </c>
      <c r="U49" s="123">
        <f>+U43+U37+U30+U23+U13</f>
        <v>0</v>
      </c>
      <c r="V49" s="118">
        <f>+V43+V37+V30+V23+V13</f>
        <v>0</v>
      </c>
      <c r="W49" s="124">
        <f>+W43+W37+W30+W23+W13</f>
        <v>0</v>
      </c>
      <c r="X49" s="14"/>
      <c r="Y49" s="125" t="s">
        <v>81</v>
      </c>
      <c r="Z49" s="126">
        <f>Z13+Z23+Z30+Z37+Z43</f>
        <v>262</v>
      </c>
      <c r="AA49" s="127">
        <f>AA13+AA23+AA30+AA37+AA43</f>
        <v>200776.40000000002</v>
      </c>
    </row>
    <row r="50" spans="1:27" s="23" customFormat="1" ht="23.25" customHeight="1" thickBot="1">
      <c r="A50" s="23">
        <f t="shared" si="2"/>
        <v>38</v>
      </c>
      <c r="B50" s="324" t="s">
        <v>82</v>
      </c>
      <c r="C50" s="325"/>
      <c r="D50" s="325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/>
      <c r="P50" s="325"/>
      <c r="Q50" s="326"/>
      <c r="R50" s="10"/>
      <c r="S50" s="327" t="s">
        <v>83</v>
      </c>
      <c r="T50" s="328"/>
      <c r="U50" s="328"/>
      <c r="V50" s="328"/>
      <c r="W50" s="329"/>
      <c r="X50" s="14"/>
      <c r="Y50" s="330" t="s">
        <v>84</v>
      </c>
      <c r="Z50" s="331"/>
      <c r="AA50" s="332"/>
    </row>
    <row r="51" spans="1:27" ht="21" customHeight="1" thickBot="1">
      <c r="A51" s="1">
        <f t="shared" si="2"/>
        <v>39</v>
      </c>
      <c r="B51" s="128" t="s">
        <v>40</v>
      </c>
      <c r="C51" s="129">
        <f aca="true" t="shared" si="18" ref="C51:P51">SUM(C52:C57)</f>
        <v>24</v>
      </c>
      <c r="D51" s="130">
        <f t="shared" si="18"/>
        <v>16673.21</v>
      </c>
      <c r="E51" s="129">
        <f t="shared" si="18"/>
        <v>0</v>
      </c>
      <c r="F51" s="130">
        <f t="shared" si="18"/>
        <v>0</v>
      </c>
      <c r="G51" s="129">
        <f t="shared" si="18"/>
        <v>24</v>
      </c>
      <c r="H51" s="130">
        <f t="shared" si="18"/>
        <v>16673.21</v>
      </c>
      <c r="I51" s="129">
        <f t="shared" si="18"/>
        <v>14</v>
      </c>
      <c r="J51" s="131">
        <f t="shared" si="18"/>
        <v>8599.95</v>
      </c>
      <c r="K51" s="132">
        <f t="shared" si="18"/>
        <v>0</v>
      </c>
      <c r="L51" s="133">
        <f t="shared" si="18"/>
        <v>0</v>
      </c>
      <c r="M51" s="134">
        <f t="shared" si="18"/>
        <v>0</v>
      </c>
      <c r="N51" s="129">
        <f t="shared" si="18"/>
        <v>24</v>
      </c>
      <c r="O51" s="135">
        <f>SUM(O52:O57)</f>
        <v>24702.46</v>
      </c>
      <c r="P51" s="136">
        <f t="shared" si="18"/>
        <v>0</v>
      </c>
      <c r="Q51" s="37">
        <f>SUM(Q52:Q57)</f>
        <v>49975.619999999995</v>
      </c>
      <c r="R51" s="10"/>
      <c r="S51" s="34">
        <f>SUM(S52:S57)</f>
        <v>0</v>
      </c>
      <c r="T51" s="40">
        <f>SUM(T52:T57)</f>
        <v>0</v>
      </c>
      <c r="U51" s="30">
        <f>SUM(U52:U57)</f>
        <v>0</v>
      </c>
      <c r="V51" s="40">
        <f>SUM(V52:V57)</f>
        <v>0</v>
      </c>
      <c r="W51" s="37">
        <f>SUM(W52:W57)</f>
        <v>0</v>
      </c>
      <c r="X51" s="14"/>
      <c r="Y51" s="137" t="s">
        <v>85</v>
      </c>
      <c r="Z51" s="138">
        <f>SUM(Z52:Z56)</f>
        <v>25</v>
      </c>
      <c r="AA51" s="139">
        <f>SUM(AA52:AA57)</f>
        <v>66900.15000000001</v>
      </c>
    </row>
    <row r="52" spans="1:27" ht="17.25" customHeight="1">
      <c r="A52" s="1">
        <f t="shared" si="2"/>
        <v>40</v>
      </c>
      <c r="B52" s="73" t="s">
        <v>42</v>
      </c>
      <c r="C52" s="62"/>
      <c r="D52" s="63"/>
      <c r="E52" s="62"/>
      <c r="F52" s="63"/>
      <c r="G52" s="62"/>
      <c r="H52" s="46">
        <f aca="true" t="shared" si="19" ref="H52:H57">D52+F52</f>
        <v>0</v>
      </c>
      <c r="I52" s="62"/>
      <c r="J52" s="72"/>
      <c r="K52" s="65"/>
      <c r="L52" s="140"/>
      <c r="M52" s="68"/>
      <c r="N52" s="62"/>
      <c r="O52" s="141"/>
      <c r="P52" s="66"/>
      <c r="Q52" s="53">
        <f aca="true" t="shared" si="20" ref="Q52:Q57">H52+J52+L52+M52+O52+P52</f>
        <v>0</v>
      </c>
      <c r="R52" s="11"/>
      <c r="S52" s="54"/>
      <c r="T52" s="55"/>
      <c r="U52" s="56"/>
      <c r="V52" s="55"/>
      <c r="W52" s="142">
        <f aca="true" t="shared" si="21" ref="W52:W57">SUM(S52:V52)</f>
        <v>0</v>
      </c>
      <c r="X52" s="14"/>
      <c r="Y52" s="143" t="s">
        <v>86</v>
      </c>
      <c r="Z52" s="102">
        <v>21</v>
      </c>
      <c r="AA52" s="55">
        <v>59573.97</v>
      </c>
    </row>
    <row r="53" spans="1:27" ht="17.25" customHeight="1">
      <c r="A53" s="1">
        <f t="shared" si="2"/>
        <v>41</v>
      </c>
      <c r="B53" s="61" t="s">
        <v>87</v>
      </c>
      <c r="C53" s="62"/>
      <c r="D53" s="63"/>
      <c r="E53" s="62"/>
      <c r="F53" s="63"/>
      <c r="G53" s="62"/>
      <c r="H53" s="46">
        <f t="shared" si="19"/>
        <v>0</v>
      </c>
      <c r="I53" s="62"/>
      <c r="J53" s="72"/>
      <c r="K53" s="65"/>
      <c r="L53" s="140"/>
      <c r="M53" s="68"/>
      <c r="N53" s="62"/>
      <c r="O53" s="141"/>
      <c r="P53" s="66"/>
      <c r="Q53" s="53">
        <f t="shared" si="20"/>
        <v>0</v>
      </c>
      <c r="R53" s="10"/>
      <c r="S53" s="71"/>
      <c r="T53" s="72"/>
      <c r="U53" s="67"/>
      <c r="V53" s="72"/>
      <c r="W53" s="144">
        <f t="shared" si="21"/>
        <v>0</v>
      </c>
      <c r="X53" s="14"/>
      <c r="Y53" s="145" t="s">
        <v>88</v>
      </c>
      <c r="Z53" s="76">
        <v>2</v>
      </c>
      <c r="AA53" s="72">
        <v>5278.01</v>
      </c>
    </row>
    <row r="54" spans="1:27" ht="17.25" customHeight="1">
      <c r="A54" s="1">
        <f t="shared" si="2"/>
        <v>42</v>
      </c>
      <c r="B54" s="61" t="s">
        <v>46</v>
      </c>
      <c r="C54" s="62"/>
      <c r="D54" s="63"/>
      <c r="E54" s="62"/>
      <c r="F54" s="63"/>
      <c r="G54" s="62"/>
      <c r="H54" s="46">
        <f t="shared" si="19"/>
        <v>0</v>
      </c>
      <c r="I54" s="62"/>
      <c r="J54" s="72"/>
      <c r="K54" s="65"/>
      <c r="L54" s="140"/>
      <c r="M54" s="68"/>
      <c r="N54" s="62"/>
      <c r="O54" s="141"/>
      <c r="P54" s="66"/>
      <c r="Q54" s="53">
        <f t="shared" si="20"/>
        <v>0</v>
      </c>
      <c r="R54" s="10"/>
      <c r="S54" s="71"/>
      <c r="T54" s="72"/>
      <c r="U54" s="67"/>
      <c r="V54" s="72"/>
      <c r="W54" s="144">
        <f t="shared" si="21"/>
        <v>0</v>
      </c>
      <c r="X54" s="14"/>
      <c r="Y54" s="145" t="s">
        <v>89</v>
      </c>
      <c r="Z54" s="76">
        <v>2</v>
      </c>
      <c r="AA54" s="72">
        <v>2048.17</v>
      </c>
    </row>
    <row r="55" spans="1:27" ht="17.25" customHeight="1">
      <c r="A55" s="1">
        <f t="shared" si="2"/>
        <v>43</v>
      </c>
      <c r="B55" s="61" t="s">
        <v>48</v>
      </c>
      <c r="C55" s="62">
        <v>4</v>
      </c>
      <c r="D55" s="63">
        <v>2701.18</v>
      </c>
      <c r="E55" s="62"/>
      <c r="F55" s="63"/>
      <c r="G55" s="77">
        <f>C55+E55</f>
        <v>4</v>
      </c>
      <c r="H55" s="46">
        <f t="shared" si="19"/>
        <v>2701.18</v>
      </c>
      <c r="I55" s="62"/>
      <c r="J55" s="72"/>
      <c r="K55" s="65"/>
      <c r="L55" s="140"/>
      <c r="M55" s="68"/>
      <c r="N55" s="62">
        <v>5</v>
      </c>
      <c r="O55" s="141">
        <v>5238.46</v>
      </c>
      <c r="P55" s="66"/>
      <c r="Q55" s="53">
        <f t="shared" si="20"/>
        <v>7939.639999999999</v>
      </c>
      <c r="R55" s="11"/>
      <c r="S55" s="71"/>
      <c r="T55" s="72"/>
      <c r="U55" s="67"/>
      <c r="V55" s="72"/>
      <c r="W55" s="144">
        <f t="shared" si="21"/>
        <v>0</v>
      </c>
      <c r="X55" s="14"/>
      <c r="Y55" s="145" t="s">
        <v>90</v>
      </c>
      <c r="Z55" s="76"/>
      <c r="AA55" s="72"/>
    </row>
    <row r="56" spans="1:27" ht="17.25" customHeight="1">
      <c r="A56" s="1">
        <f t="shared" si="2"/>
        <v>44</v>
      </c>
      <c r="B56" s="61" t="s">
        <v>50</v>
      </c>
      <c r="C56" s="62">
        <v>14</v>
      </c>
      <c r="D56" s="63">
        <v>9666.9</v>
      </c>
      <c r="E56" s="62"/>
      <c r="F56" s="63"/>
      <c r="G56" s="77">
        <f>C56+E56</f>
        <v>14</v>
      </c>
      <c r="H56" s="46">
        <f t="shared" si="19"/>
        <v>9666.9</v>
      </c>
      <c r="I56" s="62">
        <v>10</v>
      </c>
      <c r="J56" s="72">
        <v>6134.42</v>
      </c>
      <c r="K56" s="65"/>
      <c r="L56" s="140"/>
      <c r="M56" s="68"/>
      <c r="N56" s="62">
        <v>14</v>
      </c>
      <c r="O56" s="141">
        <v>13884</v>
      </c>
      <c r="P56" s="66"/>
      <c r="Q56" s="53">
        <f t="shared" si="20"/>
        <v>29685.32</v>
      </c>
      <c r="R56" s="10"/>
      <c r="S56" s="71"/>
      <c r="T56" s="72"/>
      <c r="U56" s="67"/>
      <c r="V56" s="72"/>
      <c r="W56" s="144">
        <f t="shared" si="21"/>
        <v>0</v>
      </c>
      <c r="X56" s="14"/>
      <c r="Y56" s="146" t="s">
        <v>91</v>
      </c>
      <c r="Z56" s="147"/>
      <c r="AA56" s="148"/>
    </row>
    <row r="57" spans="1:27" ht="17.25" customHeight="1" thickBot="1">
      <c r="A57" s="1">
        <f t="shared" si="2"/>
        <v>45</v>
      </c>
      <c r="B57" s="78" t="s">
        <v>52</v>
      </c>
      <c r="C57" s="62">
        <v>6</v>
      </c>
      <c r="D57" s="63">
        <v>4305.13</v>
      </c>
      <c r="E57" s="62"/>
      <c r="F57" s="63"/>
      <c r="G57" s="77">
        <f>C57+E57</f>
        <v>6</v>
      </c>
      <c r="H57" s="46">
        <f t="shared" si="19"/>
        <v>4305.13</v>
      </c>
      <c r="I57" s="62">
        <v>4</v>
      </c>
      <c r="J57" s="72">
        <v>2465.53</v>
      </c>
      <c r="K57" s="65"/>
      <c r="L57" s="140"/>
      <c r="M57" s="68"/>
      <c r="N57" s="62">
        <v>5</v>
      </c>
      <c r="O57" s="141">
        <v>5580</v>
      </c>
      <c r="P57" s="66"/>
      <c r="Q57" s="53">
        <f t="shared" si="20"/>
        <v>12350.66</v>
      </c>
      <c r="R57" s="10"/>
      <c r="S57" s="105"/>
      <c r="T57" s="91"/>
      <c r="U57" s="106"/>
      <c r="V57" s="91"/>
      <c r="W57" s="149">
        <f t="shared" si="21"/>
        <v>0</v>
      </c>
      <c r="X57" s="14"/>
      <c r="Y57" s="150" t="s">
        <v>92</v>
      </c>
      <c r="Z57" s="151"/>
      <c r="AA57" s="152"/>
    </row>
    <row r="58" spans="1:27" ht="21" customHeight="1" thickBot="1">
      <c r="A58" s="1">
        <f t="shared" si="2"/>
        <v>46</v>
      </c>
      <c r="B58" s="24" t="s">
        <v>54</v>
      </c>
      <c r="C58" s="25">
        <f aca="true" t="shared" si="22" ref="C58:P58">SUM(C59:C64)</f>
        <v>304</v>
      </c>
      <c r="D58" s="26">
        <f t="shared" si="22"/>
        <v>202436.15000000002</v>
      </c>
      <c r="E58" s="25">
        <f t="shared" si="22"/>
        <v>0</v>
      </c>
      <c r="F58" s="26">
        <f t="shared" si="22"/>
        <v>0</v>
      </c>
      <c r="G58" s="25">
        <f t="shared" si="22"/>
        <v>304</v>
      </c>
      <c r="H58" s="26">
        <f t="shared" si="22"/>
        <v>202436.15000000002</v>
      </c>
      <c r="I58" s="93">
        <f t="shared" si="22"/>
        <v>227</v>
      </c>
      <c r="J58" s="40">
        <f t="shared" si="22"/>
        <v>104878.45</v>
      </c>
      <c r="K58" s="28">
        <f t="shared" si="22"/>
        <v>0</v>
      </c>
      <c r="L58" s="153">
        <f t="shared" si="22"/>
        <v>0</v>
      </c>
      <c r="M58" s="29">
        <f t="shared" si="22"/>
        <v>0</v>
      </c>
      <c r="N58" s="154">
        <f t="shared" si="22"/>
        <v>313</v>
      </c>
      <c r="O58" s="40">
        <f t="shared" si="22"/>
        <v>345455</v>
      </c>
      <c r="P58" s="153">
        <f t="shared" si="22"/>
        <v>0</v>
      </c>
      <c r="Q58" s="37">
        <f>SUM(Q59:Q64)</f>
        <v>652769.6</v>
      </c>
      <c r="R58" s="11"/>
      <c r="S58" s="34">
        <f>SUM(S59:S64)</f>
        <v>0</v>
      </c>
      <c r="T58" s="40">
        <f>SUM(T59:T64)</f>
        <v>0</v>
      </c>
      <c r="U58" s="30">
        <f>SUM(U59:U64)</f>
        <v>0</v>
      </c>
      <c r="V58" s="40">
        <f>SUM(V59:V64)</f>
        <v>0</v>
      </c>
      <c r="W58" s="37">
        <f>SUM(W59:W64)</f>
        <v>0</v>
      </c>
      <c r="X58" s="14"/>
      <c r="Y58" s="155" t="s">
        <v>93</v>
      </c>
      <c r="Z58" s="98">
        <f>SUM(Z59:Z63)</f>
        <v>12</v>
      </c>
      <c r="AA58" s="99">
        <f>SUM(AA59:AA63)</f>
        <v>11288.94</v>
      </c>
    </row>
    <row r="59" spans="1:27" ht="17.25" customHeight="1">
      <c r="A59" s="1">
        <f t="shared" si="2"/>
        <v>47</v>
      </c>
      <c r="B59" s="73" t="s">
        <v>56</v>
      </c>
      <c r="C59" s="62">
        <v>20</v>
      </c>
      <c r="D59" s="63">
        <v>13615.98</v>
      </c>
      <c r="E59" s="62"/>
      <c r="F59" s="63"/>
      <c r="G59" s="77">
        <f aca="true" t="shared" si="23" ref="G59:H64">C59+E59</f>
        <v>20</v>
      </c>
      <c r="H59" s="46">
        <f t="shared" si="23"/>
        <v>13615.98</v>
      </c>
      <c r="I59" s="62">
        <v>13</v>
      </c>
      <c r="J59" s="72">
        <v>5713.64</v>
      </c>
      <c r="K59" s="65"/>
      <c r="L59" s="140"/>
      <c r="M59" s="68"/>
      <c r="N59" s="62">
        <v>22</v>
      </c>
      <c r="O59" s="141">
        <v>24381.64</v>
      </c>
      <c r="P59" s="66"/>
      <c r="Q59" s="53">
        <f aca="true" t="shared" si="24" ref="Q59:Q64">H59+J59+L59+M59+O59+P59</f>
        <v>43711.259999999995</v>
      </c>
      <c r="R59" s="10"/>
      <c r="S59" s="54"/>
      <c r="T59" s="55"/>
      <c r="U59" s="56"/>
      <c r="V59" s="55"/>
      <c r="W59" s="142">
        <f aca="true" t="shared" si="25" ref="W59:W64">SUM(S59:V59)</f>
        <v>0</v>
      </c>
      <c r="X59" s="14"/>
      <c r="Y59" s="156">
        <v>14</v>
      </c>
      <c r="Z59" s="102">
        <v>8</v>
      </c>
      <c r="AA59" s="55">
        <v>8102.76</v>
      </c>
    </row>
    <row r="60" spans="1:27" ht="17.25" customHeight="1">
      <c r="A60" s="1">
        <f t="shared" si="2"/>
        <v>48</v>
      </c>
      <c r="B60" s="61" t="s">
        <v>58</v>
      </c>
      <c r="C60" s="62">
        <v>38</v>
      </c>
      <c r="D60" s="63">
        <v>25079.44</v>
      </c>
      <c r="E60" s="62"/>
      <c r="F60" s="63"/>
      <c r="G60" s="77">
        <f t="shared" si="23"/>
        <v>38</v>
      </c>
      <c r="H60" s="46">
        <f t="shared" si="23"/>
        <v>25079.44</v>
      </c>
      <c r="I60" s="62">
        <v>25</v>
      </c>
      <c r="J60" s="72">
        <v>12190.13</v>
      </c>
      <c r="K60" s="65"/>
      <c r="L60" s="140"/>
      <c r="M60" s="68"/>
      <c r="N60" s="62">
        <v>41</v>
      </c>
      <c r="O60" s="141">
        <v>45141.84</v>
      </c>
      <c r="P60" s="66"/>
      <c r="Q60" s="53">
        <f t="shared" si="24"/>
        <v>82411.41</v>
      </c>
      <c r="R60" s="10"/>
      <c r="S60" s="71"/>
      <c r="T60" s="72"/>
      <c r="U60" s="67"/>
      <c r="V60" s="72"/>
      <c r="W60" s="144">
        <f t="shared" si="25"/>
        <v>0</v>
      </c>
      <c r="X60" s="14"/>
      <c r="Y60" s="157">
        <v>13</v>
      </c>
      <c r="Z60" s="76">
        <v>2</v>
      </c>
      <c r="AA60" s="72">
        <v>1383.37</v>
      </c>
    </row>
    <row r="61" spans="1:27" ht="17.25" customHeight="1">
      <c r="A61" s="1">
        <f t="shared" si="2"/>
        <v>49</v>
      </c>
      <c r="B61" s="61" t="s">
        <v>60</v>
      </c>
      <c r="C61" s="62">
        <v>176</v>
      </c>
      <c r="D61" s="63">
        <v>118023.08</v>
      </c>
      <c r="E61" s="62"/>
      <c r="F61" s="63"/>
      <c r="G61" s="77">
        <f t="shared" si="23"/>
        <v>176</v>
      </c>
      <c r="H61" s="46">
        <f t="shared" si="23"/>
        <v>118023.08</v>
      </c>
      <c r="I61" s="62">
        <v>143</v>
      </c>
      <c r="J61" s="72">
        <v>75343.27</v>
      </c>
      <c r="K61" s="65"/>
      <c r="L61" s="140"/>
      <c r="M61" s="68"/>
      <c r="N61" s="62">
        <v>175</v>
      </c>
      <c r="O61" s="141">
        <v>193157.94</v>
      </c>
      <c r="P61" s="66"/>
      <c r="Q61" s="53">
        <f t="shared" si="24"/>
        <v>386524.29000000004</v>
      </c>
      <c r="R61" s="11"/>
      <c r="S61" s="71"/>
      <c r="T61" s="72"/>
      <c r="U61" s="67"/>
      <c r="V61" s="72"/>
      <c r="W61" s="144">
        <f t="shared" si="25"/>
        <v>0</v>
      </c>
      <c r="X61" s="14"/>
      <c r="Y61" s="157">
        <v>12</v>
      </c>
      <c r="Z61" s="76">
        <v>1</v>
      </c>
      <c r="AA61" s="72">
        <v>829.98</v>
      </c>
    </row>
    <row r="62" spans="1:27" ht="17.25" customHeight="1">
      <c r="A62" s="1">
        <f t="shared" si="2"/>
        <v>50</v>
      </c>
      <c r="B62" s="61" t="s">
        <v>62</v>
      </c>
      <c r="C62" s="62">
        <v>37</v>
      </c>
      <c r="D62" s="63">
        <v>24149.09</v>
      </c>
      <c r="E62" s="62"/>
      <c r="F62" s="63"/>
      <c r="G62" s="77">
        <f t="shared" si="23"/>
        <v>37</v>
      </c>
      <c r="H62" s="46">
        <f t="shared" si="23"/>
        <v>24149.09</v>
      </c>
      <c r="I62" s="62">
        <v>27</v>
      </c>
      <c r="J62" s="72">
        <v>6387.7</v>
      </c>
      <c r="K62" s="65"/>
      <c r="L62" s="140"/>
      <c r="M62" s="68"/>
      <c r="N62" s="62">
        <v>35</v>
      </c>
      <c r="O62" s="141">
        <v>38988.46</v>
      </c>
      <c r="P62" s="66"/>
      <c r="Q62" s="53">
        <f t="shared" si="24"/>
        <v>69525.25</v>
      </c>
      <c r="R62" s="10"/>
      <c r="S62" s="71"/>
      <c r="T62" s="72"/>
      <c r="U62" s="67"/>
      <c r="V62" s="72"/>
      <c r="W62" s="144">
        <f t="shared" si="25"/>
        <v>0</v>
      </c>
      <c r="X62" s="14"/>
      <c r="Y62" s="157">
        <v>11</v>
      </c>
      <c r="Z62" s="76"/>
      <c r="AA62" s="72"/>
    </row>
    <row r="63" spans="1:27" ht="17.25" customHeight="1" thickBot="1">
      <c r="A63" s="1">
        <f t="shared" si="2"/>
        <v>51</v>
      </c>
      <c r="B63" s="61" t="s">
        <v>64</v>
      </c>
      <c r="C63" s="62">
        <v>25</v>
      </c>
      <c r="D63" s="63">
        <v>16285.92</v>
      </c>
      <c r="E63" s="62"/>
      <c r="F63" s="63"/>
      <c r="G63" s="77">
        <f t="shared" si="23"/>
        <v>25</v>
      </c>
      <c r="H63" s="46">
        <f t="shared" si="23"/>
        <v>16285.92</v>
      </c>
      <c r="I63" s="62">
        <v>16</v>
      </c>
      <c r="J63" s="72">
        <v>4013.04</v>
      </c>
      <c r="K63" s="65"/>
      <c r="L63" s="140"/>
      <c r="M63" s="68"/>
      <c r="N63" s="62">
        <v>32</v>
      </c>
      <c r="O63" s="141">
        <v>34841.12</v>
      </c>
      <c r="P63" s="66"/>
      <c r="Q63" s="53">
        <f t="shared" si="24"/>
        <v>55140.08</v>
      </c>
      <c r="R63" s="10"/>
      <c r="S63" s="71"/>
      <c r="T63" s="72"/>
      <c r="U63" s="67"/>
      <c r="V63" s="72"/>
      <c r="W63" s="144">
        <f t="shared" si="25"/>
        <v>0</v>
      </c>
      <c r="X63" s="14"/>
      <c r="Y63" s="158">
        <v>10</v>
      </c>
      <c r="Z63" s="90">
        <v>1</v>
      </c>
      <c r="AA63" s="91">
        <v>972.83</v>
      </c>
    </row>
    <row r="64" spans="1:27" ht="21" customHeight="1" thickBot="1">
      <c r="A64" s="1">
        <f t="shared" si="2"/>
        <v>52</v>
      </c>
      <c r="B64" s="78" t="s">
        <v>66</v>
      </c>
      <c r="C64" s="62">
        <v>8</v>
      </c>
      <c r="D64" s="63">
        <v>5282.64</v>
      </c>
      <c r="E64" s="62"/>
      <c r="F64" s="63"/>
      <c r="G64" s="77">
        <f t="shared" si="23"/>
        <v>8</v>
      </c>
      <c r="H64" s="46">
        <f t="shared" si="23"/>
        <v>5282.64</v>
      </c>
      <c r="I64" s="62">
        <v>3</v>
      </c>
      <c r="J64" s="72">
        <v>1230.67</v>
      </c>
      <c r="K64" s="65"/>
      <c r="L64" s="140"/>
      <c r="M64" s="68"/>
      <c r="N64" s="62">
        <v>8</v>
      </c>
      <c r="O64" s="141">
        <v>8944</v>
      </c>
      <c r="P64" s="66"/>
      <c r="Q64" s="53">
        <f t="shared" si="24"/>
        <v>15457.310000000001</v>
      </c>
      <c r="R64" s="11"/>
      <c r="S64" s="105"/>
      <c r="T64" s="91"/>
      <c r="U64" s="106"/>
      <c r="V64" s="91"/>
      <c r="W64" s="144">
        <f t="shared" si="25"/>
        <v>0</v>
      </c>
      <c r="X64" s="14"/>
      <c r="Y64" s="97" t="s">
        <v>94</v>
      </c>
      <c r="Z64" s="98">
        <f>SUM(Z65:Z69)</f>
        <v>0</v>
      </c>
      <c r="AA64" s="99">
        <f>SUM(AA65:AA69)</f>
        <v>0</v>
      </c>
    </row>
    <row r="65" spans="1:27" ht="21" customHeight="1" thickBot="1">
      <c r="A65" s="1">
        <f t="shared" si="2"/>
        <v>53</v>
      </c>
      <c r="B65" s="24" t="s">
        <v>95</v>
      </c>
      <c r="C65" s="25">
        <f aca="true" t="shared" si="26" ref="C65:P65">SUM(C66:C70)</f>
        <v>89</v>
      </c>
      <c r="D65" s="26">
        <f t="shared" si="26"/>
        <v>56037.509999999995</v>
      </c>
      <c r="E65" s="25">
        <f t="shared" si="26"/>
        <v>0</v>
      </c>
      <c r="F65" s="26">
        <f t="shared" si="26"/>
        <v>0</v>
      </c>
      <c r="G65" s="25">
        <f t="shared" si="26"/>
        <v>89</v>
      </c>
      <c r="H65" s="26">
        <f t="shared" si="26"/>
        <v>56037.509999999995</v>
      </c>
      <c r="I65" s="93">
        <f t="shared" si="26"/>
        <v>81</v>
      </c>
      <c r="J65" s="40">
        <f t="shared" si="26"/>
        <v>31677.469999999998</v>
      </c>
      <c r="K65" s="28">
        <f t="shared" si="26"/>
        <v>0</v>
      </c>
      <c r="L65" s="153">
        <f t="shared" si="26"/>
        <v>0</v>
      </c>
      <c r="M65" s="29">
        <f t="shared" si="26"/>
        <v>0</v>
      </c>
      <c r="N65" s="154">
        <f t="shared" si="26"/>
        <v>101</v>
      </c>
      <c r="O65" s="159">
        <f>SUM(O66:O70)</f>
        <v>111395.85999999999</v>
      </c>
      <c r="P65" s="153">
        <f t="shared" si="26"/>
        <v>0</v>
      </c>
      <c r="Q65" s="37">
        <f>SUM(Q66:Q70)</f>
        <v>199110.83999999997</v>
      </c>
      <c r="R65" s="10"/>
      <c r="S65" s="34">
        <f>SUM(S66:S70)</f>
        <v>0</v>
      </c>
      <c r="T65" s="40">
        <f>SUM(T66:T70)</f>
        <v>0</v>
      </c>
      <c r="U65" s="30">
        <f>SUM(U66:U70)</f>
        <v>0</v>
      </c>
      <c r="V65" s="40">
        <f>SUM(V66:V70)</f>
        <v>0</v>
      </c>
      <c r="W65" s="160">
        <f>SUM(W66:W70)</f>
        <v>0</v>
      </c>
      <c r="X65" s="14"/>
      <c r="Y65" s="110" t="s">
        <v>96</v>
      </c>
      <c r="Z65" s="102"/>
      <c r="AA65" s="55"/>
    </row>
    <row r="66" spans="1:27" ht="17.25" customHeight="1">
      <c r="A66" s="1">
        <f t="shared" si="2"/>
        <v>54</v>
      </c>
      <c r="B66" s="73" t="s">
        <v>70</v>
      </c>
      <c r="C66" s="62">
        <v>8</v>
      </c>
      <c r="D66" s="63">
        <v>5106.55</v>
      </c>
      <c r="E66" s="62"/>
      <c r="F66" s="63"/>
      <c r="G66" s="77">
        <f>C66+E66</f>
        <v>8</v>
      </c>
      <c r="H66" s="46">
        <f aca="true" t="shared" si="27" ref="H66:H76">D66+F66</f>
        <v>5106.55</v>
      </c>
      <c r="I66" s="62">
        <v>8</v>
      </c>
      <c r="J66" s="72">
        <v>3413.15</v>
      </c>
      <c r="K66" s="65"/>
      <c r="L66" s="140"/>
      <c r="M66" s="68"/>
      <c r="N66" s="62">
        <v>11</v>
      </c>
      <c r="O66" s="141">
        <v>11864.92</v>
      </c>
      <c r="P66" s="66"/>
      <c r="Q66" s="53">
        <f>H66+J66+L66+M66+O66+P66</f>
        <v>20384.620000000003</v>
      </c>
      <c r="R66" s="10"/>
      <c r="S66" s="54"/>
      <c r="T66" s="55"/>
      <c r="U66" s="56"/>
      <c r="V66" s="55"/>
      <c r="W66" s="144">
        <f>SUM(S66:V66)</f>
        <v>0</v>
      </c>
      <c r="X66" s="14"/>
      <c r="Y66" s="61" t="s">
        <v>97</v>
      </c>
      <c r="Z66" s="76"/>
      <c r="AA66" s="72"/>
    </row>
    <row r="67" spans="1:27" ht="17.25" customHeight="1">
      <c r="A67" s="1">
        <f t="shared" si="2"/>
        <v>55</v>
      </c>
      <c r="B67" s="61" t="s">
        <v>98</v>
      </c>
      <c r="C67" s="62">
        <v>31</v>
      </c>
      <c r="D67" s="63">
        <v>19789.44</v>
      </c>
      <c r="E67" s="62"/>
      <c r="F67" s="63"/>
      <c r="G67" s="77">
        <f>C67+E67</f>
        <v>31</v>
      </c>
      <c r="H67" s="46">
        <f t="shared" si="27"/>
        <v>19789.44</v>
      </c>
      <c r="I67" s="62">
        <v>31</v>
      </c>
      <c r="J67" s="72">
        <v>15591.4</v>
      </c>
      <c r="K67" s="65"/>
      <c r="L67" s="140"/>
      <c r="M67" s="68"/>
      <c r="N67" s="62">
        <v>38</v>
      </c>
      <c r="O67" s="141">
        <v>42584.56</v>
      </c>
      <c r="P67" s="66"/>
      <c r="Q67" s="53">
        <f>H67+J67+L67+M67+O67+P67</f>
        <v>77965.4</v>
      </c>
      <c r="R67" s="11"/>
      <c r="S67" s="71"/>
      <c r="T67" s="72"/>
      <c r="U67" s="67"/>
      <c r="V67" s="72"/>
      <c r="W67" s="144">
        <f>SUM(S67:V67)</f>
        <v>0</v>
      </c>
      <c r="X67" s="14"/>
      <c r="Y67" s="61" t="s">
        <v>99</v>
      </c>
      <c r="Z67" s="76"/>
      <c r="AA67" s="72"/>
    </row>
    <row r="68" spans="1:27" ht="17.25" customHeight="1">
      <c r="A68" s="1">
        <f t="shared" si="2"/>
        <v>56</v>
      </c>
      <c r="B68" s="61" t="s">
        <v>74</v>
      </c>
      <c r="C68" s="62">
        <v>32</v>
      </c>
      <c r="D68" s="63">
        <v>19866.13</v>
      </c>
      <c r="E68" s="62"/>
      <c r="F68" s="63"/>
      <c r="G68" s="77">
        <f>C68+E68</f>
        <v>32</v>
      </c>
      <c r="H68" s="46">
        <f t="shared" si="27"/>
        <v>19866.13</v>
      </c>
      <c r="I68" s="62">
        <v>26</v>
      </c>
      <c r="J68" s="72">
        <v>6159.03</v>
      </c>
      <c r="K68" s="65"/>
      <c r="L68" s="140"/>
      <c r="M68" s="68"/>
      <c r="N68" s="62">
        <v>32</v>
      </c>
      <c r="O68" s="141">
        <v>35135.1</v>
      </c>
      <c r="P68" s="66"/>
      <c r="Q68" s="53">
        <f>H68+J68+L68+M68+O68+P68</f>
        <v>61160.259999999995</v>
      </c>
      <c r="R68" s="10"/>
      <c r="S68" s="71"/>
      <c r="T68" s="72"/>
      <c r="U68" s="67"/>
      <c r="V68" s="72"/>
      <c r="W68" s="144">
        <f>SUM(S68:V68)</f>
        <v>0</v>
      </c>
      <c r="X68" s="14"/>
      <c r="Y68" s="61" t="s">
        <v>100</v>
      </c>
      <c r="Z68" s="76"/>
      <c r="AA68" s="72"/>
    </row>
    <row r="69" spans="1:27" ht="17.25" customHeight="1" thickBot="1">
      <c r="A69" s="1">
        <f t="shared" si="2"/>
        <v>57</v>
      </c>
      <c r="B69" s="61" t="s">
        <v>76</v>
      </c>
      <c r="C69" s="62">
        <v>18</v>
      </c>
      <c r="D69" s="63">
        <v>11275.39</v>
      </c>
      <c r="E69" s="62"/>
      <c r="F69" s="63"/>
      <c r="G69" s="77">
        <f>C69+E69</f>
        <v>18</v>
      </c>
      <c r="H69" s="46">
        <f t="shared" si="27"/>
        <v>11275.39</v>
      </c>
      <c r="I69" s="62">
        <v>16</v>
      </c>
      <c r="J69" s="72">
        <v>6513.89</v>
      </c>
      <c r="K69" s="65"/>
      <c r="L69" s="140"/>
      <c r="M69" s="68"/>
      <c r="N69" s="62">
        <v>20</v>
      </c>
      <c r="O69" s="141">
        <v>21811.28</v>
      </c>
      <c r="P69" s="66"/>
      <c r="Q69" s="53">
        <f>H69+J69+L69+M69+O69+P69</f>
        <v>39600.56</v>
      </c>
      <c r="R69" s="10"/>
      <c r="S69" s="71"/>
      <c r="T69" s="72"/>
      <c r="U69" s="67"/>
      <c r="V69" s="72"/>
      <c r="W69" s="144">
        <f>SUM(S69:V69)</f>
        <v>0</v>
      </c>
      <c r="X69" s="14"/>
      <c r="Y69" s="89" t="s">
        <v>101</v>
      </c>
      <c r="Z69" s="90"/>
      <c r="AA69" s="91"/>
    </row>
    <row r="70" spans="1:27" ht="21" customHeight="1" thickBot="1">
      <c r="A70" s="1">
        <f t="shared" si="2"/>
        <v>58</v>
      </c>
      <c r="B70" s="78" t="s">
        <v>102</v>
      </c>
      <c r="C70" s="62"/>
      <c r="D70" s="63"/>
      <c r="E70" s="62"/>
      <c r="F70" s="63"/>
      <c r="G70" s="62"/>
      <c r="H70" s="46">
        <f t="shared" si="27"/>
        <v>0</v>
      </c>
      <c r="I70" s="62"/>
      <c r="J70" s="72"/>
      <c r="K70" s="65"/>
      <c r="L70" s="140"/>
      <c r="M70" s="68"/>
      <c r="N70" s="62"/>
      <c r="O70" s="141"/>
      <c r="P70" s="66"/>
      <c r="Q70" s="53">
        <f>H70+J70+L70+M70+O70+P70</f>
        <v>0</v>
      </c>
      <c r="R70" s="11"/>
      <c r="S70" s="105"/>
      <c r="T70" s="91"/>
      <c r="U70" s="106"/>
      <c r="V70" s="91"/>
      <c r="W70" s="149">
        <f>SUM(S70:V70)</f>
        <v>0</v>
      </c>
      <c r="X70" s="14"/>
      <c r="Y70" s="161" t="s">
        <v>103</v>
      </c>
      <c r="Z70" s="98">
        <f>SUM(Z71:Z75)</f>
        <v>1</v>
      </c>
      <c r="AA70" s="99">
        <f>SUM(AA71:AA75)</f>
        <v>1022</v>
      </c>
    </row>
    <row r="71" spans="1:27" ht="21" customHeight="1" thickBot="1">
      <c r="A71" s="1">
        <f t="shared" si="2"/>
        <v>59</v>
      </c>
      <c r="B71" s="24" t="s">
        <v>104</v>
      </c>
      <c r="C71" s="25">
        <v>0</v>
      </c>
      <c r="D71" s="26">
        <v>0</v>
      </c>
      <c r="E71" s="25">
        <v>0</v>
      </c>
      <c r="F71" s="26">
        <v>0</v>
      </c>
      <c r="G71" s="25">
        <v>0</v>
      </c>
      <c r="H71" s="26">
        <v>0</v>
      </c>
      <c r="I71" s="25">
        <v>0</v>
      </c>
      <c r="J71" s="40">
        <v>0</v>
      </c>
      <c r="K71" s="28">
        <v>0</v>
      </c>
      <c r="L71" s="153">
        <v>0</v>
      </c>
      <c r="M71" s="29">
        <v>0</v>
      </c>
      <c r="N71" s="25">
        <v>0</v>
      </c>
      <c r="O71" s="159">
        <v>0</v>
      </c>
      <c r="P71" s="96">
        <v>0</v>
      </c>
      <c r="Q71" s="37">
        <v>0</v>
      </c>
      <c r="R71" s="10"/>
      <c r="S71" s="34">
        <f>SUM(S72:S76)</f>
        <v>0</v>
      </c>
      <c r="T71" s="40">
        <f>SUM(T72:T76)</f>
        <v>0</v>
      </c>
      <c r="U71" s="30">
        <f>SUM(U72:U76)</f>
        <v>0</v>
      </c>
      <c r="V71" s="40">
        <f>SUM(V72:V76)</f>
        <v>0</v>
      </c>
      <c r="W71" s="37">
        <f>SUM(W72:W76)</f>
        <v>0</v>
      </c>
      <c r="X71" s="14"/>
      <c r="Y71" s="110" t="s">
        <v>96</v>
      </c>
      <c r="Z71" s="102">
        <v>1</v>
      </c>
      <c r="AA71" s="55">
        <v>1022</v>
      </c>
    </row>
    <row r="72" spans="1:27" ht="17.25" customHeight="1">
      <c r="A72" s="1">
        <f t="shared" si="2"/>
        <v>60</v>
      </c>
      <c r="B72" s="73">
        <v>12</v>
      </c>
      <c r="C72" s="62"/>
      <c r="D72" s="63"/>
      <c r="E72" s="62"/>
      <c r="F72" s="63"/>
      <c r="G72" s="62"/>
      <c r="H72" s="46">
        <f t="shared" si="27"/>
        <v>0</v>
      </c>
      <c r="I72" s="62"/>
      <c r="J72" s="72"/>
      <c r="K72" s="65"/>
      <c r="L72" s="140"/>
      <c r="M72" s="68"/>
      <c r="N72" s="62"/>
      <c r="O72" s="141"/>
      <c r="P72" s="66"/>
      <c r="Q72" s="53">
        <f>H72+J72+L72+M72+O72+P72</f>
        <v>0</v>
      </c>
      <c r="R72" s="10"/>
      <c r="S72" s="54"/>
      <c r="T72" s="55"/>
      <c r="U72" s="56"/>
      <c r="V72" s="55"/>
      <c r="W72" s="57">
        <f>SUM(S72:V72)</f>
        <v>0</v>
      </c>
      <c r="X72" s="14"/>
      <c r="Y72" s="61" t="s">
        <v>97</v>
      </c>
      <c r="Z72" s="76"/>
      <c r="AA72" s="72"/>
    </row>
    <row r="73" spans="1:27" ht="17.25" customHeight="1">
      <c r="A73" s="1">
        <f t="shared" si="2"/>
        <v>61</v>
      </c>
      <c r="B73" s="73">
        <v>11</v>
      </c>
      <c r="C73" s="62"/>
      <c r="D73" s="63"/>
      <c r="E73" s="62"/>
      <c r="F73" s="63"/>
      <c r="G73" s="62"/>
      <c r="H73" s="46">
        <f t="shared" si="27"/>
        <v>0</v>
      </c>
      <c r="I73" s="62"/>
      <c r="J73" s="72"/>
      <c r="K73" s="65"/>
      <c r="L73" s="140"/>
      <c r="M73" s="68"/>
      <c r="N73" s="62"/>
      <c r="O73" s="141"/>
      <c r="P73" s="66"/>
      <c r="Q73" s="53">
        <f>H73+J73+L73+M73+O73+P73</f>
        <v>0</v>
      </c>
      <c r="R73" s="11"/>
      <c r="S73" s="112"/>
      <c r="T73" s="75"/>
      <c r="U73" s="49"/>
      <c r="V73" s="75"/>
      <c r="W73" s="57">
        <f>SUM(S73:V73)</f>
        <v>0</v>
      </c>
      <c r="X73" s="14"/>
      <c r="Y73" s="61" t="s">
        <v>99</v>
      </c>
      <c r="Z73" s="76"/>
      <c r="AA73" s="72"/>
    </row>
    <row r="74" spans="1:27" ht="17.25" customHeight="1">
      <c r="A74" s="1">
        <f t="shared" si="2"/>
        <v>62</v>
      </c>
      <c r="B74" s="73">
        <v>10</v>
      </c>
      <c r="C74" s="62"/>
      <c r="D74" s="63"/>
      <c r="E74" s="62"/>
      <c r="F74" s="63"/>
      <c r="G74" s="62"/>
      <c r="H74" s="46">
        <f t="shared" si="27"/>
        <v>0</v>
      </c>
      <c r="I74" s="62"/>
      <c r="J74" s="72"/>
      <c r="K74" s="65"/>
      <c r="L74" s="140"/>
      <c r="M74" s="68"/>
      <c r="N74" s="62"/>
      <c r="O74" s="141"/>
      <c r="P74" s="66"/>
      <c r="Q74" s="53">
        <f>H74+J74+L74+M74+O74+P74</f>
        <v>0</v>
      </c>
      <c r="R74" s="10"/>
      <c r="S74" s="112"/>
      <c r="T74" s="75"/>
      <c r="U74" s="49"/>
      <c r="V74" s="75"/>
      <c r="W74" s="57">
        <f>SUM(S74:V74)</f>
        <v>0</v>
      </c>
      <c r="X74" s="14"/>
      <c r="Y74" s="61" t="s">
        <v>100</v>
      </c>
      <c r="Z74" s="76"/>
      <c r="AA74" s="72"/>
    </row>
    <row r="75" spans="1:27" ht="17.25" customHeight="1" thickBot="1">
      <c r="A75" s="1">
        <f t="shared" si="2"/>
        <v>63</v>
      </c>
      <c r="B75" s="113">
        <v>9</v>
      </c>
      <c r="C75" s="62"/>
      <c r="D75" s="63"/>
      <c r="E75" s="62"/>
      <c r="F75" s="63"/>
      <c r="G75" s="62"/>
      <c r="H75" s="46">
        <f t="shared" si="27"/>
        <v>0</v>
      </c>
      <c r="I75" s="62"/>
      <c r="J75" s="72"/>
      <c r="K75" s="65"/>
      <c r="L75" s="140"/>
      <c r="M75" s="68"/>
      <c r="N75" s="62"/>
      <c r="O75" s="141"/>
      <c r="P75" s="66"/>
      <c r="Q75" s="53">
        <f>H75+J75+L75+M75+O75+P75</f>
        <v>0</v>
      </c>
      <c r="R75" s="10"/>
      <c r="S75" s="71"/>
      <c r="T75" s="72"/>
      <c r="U75" s="67"/>
      <c r="V75" s="72"/>
      <c r="W75" s="57">
        <f>SUM(S75:V75)</f>
        <v>0</v>
      </c>
      <c r="X75" s="14"/>
      <c r="Y75" s="89" t="s">
        <v>101</v>
      </c>
      <c r="Z75" s="90"/>
      <c r="AA75" s="91"/>
    </row>
    <row r="76" spans="1:27" ht="21" customHeight="1" thickBot="1">
      <c r="A76" s="1">
        <f t="shared" si="2"/>
        <v>64</v>
      </c>
      <c r="B76" s="114">
        <v>8</v>
      </c>
      <c r="C76" s="62"/>
      <c r="D76" s="63"/>
      <c r="E76" s="62"/>
      <c r="F76" s="63"/>
      <c r="G76" s="62"/>
      <c r="H76" s="46">
        <f t="shared" si="27"/>
        <v>0</v>
      </c>
      <c r="I76" s="62"/>
      <c r="J76" s="72"/>
      <c r="K76" s="65"/>
      <c r="L76" s="140"/>
      <c r="M76" s="68"/>
      <c r="N76" s="62"/>
      <c r="O76" s="141"/>
      <c r="P76" s="66"/>
      <c r="Q76" s="53">
        <f>H76+J76+L76+M76+O76+P76</f>
        <v>0</v>
      </c>
      <c r="R76" s="11"/>
      <c r="S76" s="105"/>
      <c r="T76" s="91"/>
      <c r="U76" s="106"/>
      <c r="V76" s="91"/>
      <c r="W76" s="57">
        <f>SUM(S76:V76)</f>
        <v>0</v>
      </c>
      <c r="X76" s="14"/>
      <c r="Y76" s="162" t="s">
        <v>105</v>
      </c>
      <c r="Z76" s="98">
        <f>SUM(Z77:Z81)</f>
        <v>0</v>
      </c>
      <c r="AA76" s="99">
        <f>SUM(AA77:AA81)</f>
        <v>0</v>
      </c>
    </row>
    <row r="77" spans="1:27" ht="21" customHeight="1" thickBot="1">
      <c r="A77" s="1">
        <f t="shared" si="2"/>
        <v>65</v>
      </c>
      <c r="B77" s="163" t="s">
        <v>85</v>
      </c>
      <c r="C77" s="25">
        <f aca="true" t="shared" si="28" ref="C77:P77">SUM(C78:C83)</f>
        <v>50</v>
      </c>
      <c r="D77" s="26">
        <f t="shared" si="28"/>
        <v>169273.40000000002</v>
      </c>
      <c r="E77" s="25">
        <f t="shared" si="28"/>
        <v>2</v>
      </c>
      <c r="F77" s="26">
        <f t="shared" si="28"/>
        <v>6136.06</v>
      </c>
      <c r="G77" s="25">
        <f t="shared" si="28"/>
        <v>52</v>
      </c>
      <c r="H77" s="26">
        <f t="shared" si="28"/>
        <v>175409.46000000002</v>
      </c>
      <c r="I77" s="25">
        <f t="shared" si="28"/>
        <v>51</v>
      </c>
      <c r="J77" s="26">
        <f t="shared" si="28"/>
        <v>18094.07</v>
      </c>
      <c r="K77" s="28">
        <f t="shared" si="28"/>
        <v>0</v>
      </c>
      <c r="L77" s="32">
        <f t="shared" si="28"/>
        <v>0</v>
      </c>
      <c r="M77" s="29">
        <f t="shared" si="28"/>
        <v>0</v>
      </c>
      <c r="N77" s="25">
        <f>SUM(N78:N83)</f>
        <v>63</v>
      </c>
      <c r="O77" s="159">
        <f t="shared" si="28"/>
        <v>43163.38</v>
      </c>
      <c r="P77" s="29">
        <f t="shared" si="28"/>
        <v>0</v>
      </c>
      <c r="Q77" s="37">
        <f>SUM(Q78:Q83)</f>
        <v>236666.91</v>
      </c>
      <c r="R77" s="10"/>
      <c r="S77" s="34">
        <f>SUM(S78:S83)</f>
        <v>0</v>
      </c>
      <c r="T77" s="40">
        <f>SUM(T78:T83)</f>
        <v>0</v>
      </c>
      <c r="U77" s="30">
        <f>SUM(U78:U83)</f>
        <v>0</v>
      </c>
      <c r="V77" s="40">
        <f>SUM(V78:V83)</f>
        <v>0</v>
      </c>
      <c r="W77" s="37">
        <f>SUM(W78:W83)</f>
        <v>0</v>
      </c>
      <c r="X77" s="14"/>
      <c r="Y77" s="110" t="s">
        <v>106</v>
      </c>
      <c r="Z77" s="102"/>
      <c r="AA77" s="55"/>
    </row>
    <row r="78" spans="1:27" ht="17.25" customHeight="1">
      <c r="A78" s="1">
        <f aca="true" t="shared" si="29" ref="A78:A124">A77+1</f>
        <v>66</v>
      </c>
      <c r="B78" s="73" t="s">
        <v>86</v>
      </c>
      <c r="C78" s="62">
        <v>5</v>
      </c>
      <c r="D78" s="63">
        <v>19008.48</v>
      </c>
      <c r="E78" s="62"/>
      <c r="F78" s="63"/>
      <c r="G78" s="77">
        <f aca="true" t="shared" si="30" ref="G78:H83">C78+E78</f>
        <v>5</v>
      </c>
      <c r="H78" s="46">
        <f t="shared" si="30"/>
        <v>19008.48</v>
      </c>
      <c r="I78" s="62">
        <v>3</v>
      </c>
      <c r="J78" s="72">
        <v>1537.65</v>
      </c>
      <c r="K78" s="65"/>
      <c r="L78" s="140"/>
      <c r="M78" s="68"/>
      <c r="N78" s="45">
        <v>5</v>
      </c>
      <c r="O78" s="141">
        <v>3730</v>
      </c>
      <c r="P78" s="68"/>
      <c r="Q78" s="53">
        <f aca="true" t="shared" si="31" ref="Q78:Q83">H78+J78+L78+M78+O78+P78</f>
        <v>24276.13</v>
      </c>
      <c r="R78" s="10"/>
      <c r="S78" s="54"/>
      <c r="T78" s="55"/>
      <c r="U78" s="56"/>
      <c r="V78" s="55"/>
      <c r="W78" s="100">
        <f>SUM(S78:V78)</f>
        <v>0</v>
      </c>
      <c r="X78" s="14"/>
      <c r="Y78" s="61" t="s">
        <v>107</v>
      </c>
      <c r="Z78" s="76"/>
      <c r="AA78" s="72"/>
    </row>
    <row r="79" spans="1:27" ht="17.25" customHeight="1">
      <c r="A79" s="1">
        <f t="shared" si="29"/>
        <v>67</v>
      </c>
      <c r="B79" s="61" t="s">
        <v>88</v>
      </c>
      <c r="C79" s="62">
        <v>12</v>
      </c>
      <c r="D79" s="63">
        <v>43965.55</v>
      </c>
      <c r="E79" s="62"/>
      <c r="F79" s="63"/>
      <c r="G79" s="77">
        <f t="shared" si="30"/>
        <v>12</v>
      </c>
      <c r="H79" s="46">
        <f t="shared" si="30"/>
        <v>43965.55</v>
      </c>
      <c r="I79" s="62">
        <v>8</v>
      </c>
      <c r="J79" s="72">
        <v>3239.1</v>
      </c>
      <c r="K79" s="65"/>
      <c r="L79" s="140"/>
      <c r="M79" s="68"/>
      <c r="N79" s="62">
        <v>12</v>
      </c>
      <c r="O79" s="141">
        <v>8778.56</v>
      </c>
      <c r="P79" s="68"/>
      <c r="Q79" s="53">
        <f t="shared" si="31"/>
        <v>55983.21</v>
      </c>
      <c r="R79" s="11"/>
      <c r="S79" s="71"/>
      <c r="T79" s="72"/>
      <c r="U79" s="67"/>
      <c r="V79" s="72"/>
      <c r="W79" s="57">
        <f>SUM(S79:V79)</f>
        <v>0</v>
      </c>
      <c r="X79" s="14"/>
      <c r="Y79" s="61" t="s">
        <v>108</v>
      </c>
      <c r="Z79" s="76"/>
      <c r="AA79" s="72"/>
    </row>
    <row r="80" spans="1:27" ht="17.25" customHeight="1">
      <c r="A80" s="1">
        <f t="shared" si="29"/>
        <v>68</v>
      </c>
      <c r="B80" s="61" t="s">
        <v>89</v>
      </c>
      <c r="C80" s="62">
        <v>12</v>
      </c>
      <c r="D80" s="63">
        <v>41642.48</v>
      </c>
      <c r="E80" s="62"/>
      <c r="F80" s="63"/>
      <c r="G80" s="77">
        <f t="shared" si="30"/>
        <v>12</v>
      </c>
      <c r="H80" s="46">
        <f t="shared" si="30"/>
        <v>41642.48</v>
      </c>
      <c r="I80" s="62">
        <v>12</v>
      </c>
      <c r="J80" s="72">
        <v>5405.84</v>
      </c>
      <c r="K80" s="65"/>
      <c r="L80" s="140"/>
      <c r="M80" s="68"/>
      <c r="N80" s="62">
        <v>13</v>
      </c>
      <c r="O80" s="141">
        <v>10574</v>
      </c>
      <c r="P80" s="68"/>
      <c r="Q80" s="53">
        <f t="shared" si="31"/>
        <v>57622.32000000001</v>
      </c>
      <c r="R80" s="10"/>
      <c r="S80" s="71"/>
      <c r="T80" s="72"/>
      <c r="U80" s="67"/>
      <c r="V80" s="72"/>
      <c r="W80" s="57">
        <f>SUM(S80:V80)</f>
        <v>0</v>
      </c>
      <c r="X80" s="14"/>
      <c r="Y80" s="61" t="s">
        <v>96</v>
      </c>
      <c r="Z80" s="76"/>
      <c r="AA80" s="72"/>
    </row>
    <row r="81" spans="1:27" ht="17.25" customHeight="1" thickBot="1">
      <c r="A81" s="1">
        <f t="shared" si="29"/>
        <v>69</v>
      </c>
      <c r="B81" s="61" t="s">
        <v>90</v>
      </c>
      <c r="C81" s="62">
        <v>1</v>
      </c>
      <c r="D81" s="63">
        <v>3237.64</v>
      </c>
      <c r="E81" s="62"/>
      <c r="F81" s="63"/>
      <c r="G81" s="77">
        <f t="shared" si="30"/>
        <v>1</v>
      </c>
      <c r="H81" s="46">
        <f t="shared" si="30"/>
        <v>3237.64</v>
      </c>
      <c r="I81" s="62">
        <v>1</v>
      </c>
      <c r="J81" s="72">
        <v>475.92</v>
      </c>
      <c r="K81" s="65"/>
      <c r="L81" s="140"/>
      <c r="M81" s="68"/>
      <c r="N81" s="62">
        <v>1</v>
      </c>
      <c r="O81" s="141">
        <v>818</v>
      </c>
      <c r="P81" s="68"/>
      <c r="Q81" s="53">
        <f t="shared" si="31"/>
        <v>4531.5599999999995</v>
      </c>
      <c r="R81" s="10"/>
      <c r="S81" s="71"/>
      <c r="T81" s="72"/>
      <c r="U81" s="67"/>
      <c r="V81" s="72"/>
      <c r="W81" s="57">
        <f>SUM(S81:V81)</f>
        <v>0</v>
      </c>
      <c r="X81" s="14"/>
      <c r="Y81" s="89" t="s">
        <v>97</v>
      </c>
      <c r="Z81" s="90"/>
      <c r="AA81" s="91"/>
    </row>
    <row r="82" spans="1:27" ht="21" customHeight="1" thickBot="1">
      <c r="A82" s="1">
        <f t="shared" si="29"/>
        <v>70</v>
      </c>
      <c r="B82" s="78" t="s">
        <v>91</v>
      </c>
      <c r="C82" s="62">
        <v>20</v>
      </c>
      <c r="D82" s="63">
        <v>61419.25</v>
      </c>
      <c r="E82" s="62">
        <v>2</v>
      </c>
      <c r="F82" s="63">
        <v>6136.06</v>
      </c>
      <c r="G82" s="77">
        <f t="shared" si="30"/>
        <v>22</v>
      </c>
      <c r="H82" s="46">
        <f t="shared" si="30"/>
        <v>67555.31</v>
      </c>
      <c r="I82" s="62">
        <v>17</v>
      </c>
      <c r="J82" s="72">
        <v>5486.8</v>
      </c>
      <c r="K82" s="65"/>
      <c r="L82" s="140"/>
      <c r="M82" s="68"/>
      <c r="N82" s="62">
        <v>22</v>
      </c>
      <c r="O82" s="141">
        <v>16062.82</v>
      </c>
      <c r="P82" s="68"/>
      <c r="Q82" s="53">
        <f t="shared" si="31"/>
        <v>89104.93</v>
      </c>
      <c r="R82" s="11"/>
      <c r="S82" s="164"/>
      <c r="T82" s="148"/>
      <c r="U82" s="85"/>
      <c r="V82" s="148"/>
      <c r="W82" s="165">
        <f>SUM(S82:V82)</f>
        <v>0</v>
      </c>
      <c r="X82" s="14"/>
      <c r="Y82" s="161" t="s">
        <v>109</v>
      </c>
      <c r="Z82" s="98">
        <f>SUM(Z83:Z87)</f>
        <v>8</v>
      </c>
      <c r="AA82" s="99">
        <f>SUM(AA83:AA87)</f>
        <v>6926.78</v>
      </c>
    </row>
    <row r="83" spans="1:27" ht="17.25" customHeight="1" thickBot="1">
      <c r="A83" s="1">
        <f t="shared" si="29"/>
        <v>71</v>
      </c>
      <c r="B83" s="166" t="s">
        <v>110</v>
      </c>
      <c r="C83" s="167"/>
      <c r="D83" s="168"/>
      <c r="E83" s="167"/>
      <c r="F83" s="168"/>
      <c r="G83" s="77">
        <f t="shared" si="30"/>
        <v>0</v>
      </c>
      <c r="H83" s="46">
        <f>D83+F83</f>
        <v>0</v>
      </c>
      <c r="I83" s="169">
        <v>10</v>
      </c>
      <c r="J83" s="170">
        <v>1948.76</v>
      </c>
      <c r="K83" s="171"/>
      <c r="L83" s="172"/>
      <c r="M83" s="173"/>
      <c r="N83" s="174">
        <v>10</v>
      </c>
      <c r="O83" s="175">
        <v>3200</v>
      </c>
      <c r="P83" s="173"/>
      <c r="Q83" s="53">
        <f t="shared" si="31"/>
        <v>5148.76</v>
      </c>
      <c r="R83" s="10"/>
      <c r="S83" s="105"/>
      <c r="T83" s="91"/>
      <c r="U83" s="106"/>
      <c r="V83" s="91"/>
      <c r="W83" s="107"/>
      <c r="X83" s="14"/>
      <c r="Y83" s="110" t="s">
        <v>106</v>
      </c>
      <c r="Z83" s="102"/>
      <c r="AA83" s="55"/>
    </row>
    <row r="84" spans="1:27" ht="21" customHeight="1" thickBot="1">
      <c r="A84" s="1">
        <f t="shared" si="29"/>
        <v>72</v>
      </c>
      <c r="B84" s="24" t="s">
        <v>93</v>
      </c>
      <c r="C84" s="25">
        <f aca="true" t="shared" si="32" ref="C84:Q84">SUM(C85:C89)</f>
        <v>94</v>
      </c>
      <c r="D84" s="26">
        <f t="shared" si="32"/>
        <v>91801.42000000001</v>
      </c>
      <c r="E84" s="25">
        <f t="shared" si="32"/>
        <v>0</v>
      </c>
      <c r="F84" s="26">
        <f t="shared" si="32"/>
        <v>0</v>
      </c>
      <c r="G84" s="25">
        <f t="shared" si="32"/>
        <v>94</v>
      </c>
      <c r="H84" s="26">
        <f t="shared" si="32"/>
        <v>91801.42000000001</v>
      </c>
      <c r="I84" s="25">
        <f t="shared" si="32"/>
        <v>86</v>
      </c>
      <c r="J84" s="40">
        <f t="shared" si="32"/>
        <v>73198.61</v>
      </c>
      <c r="K84" s="28">
        <f t="shared" si="32"/>
        <v>0</v>
      </c>
      <c r="L84" s="153">
        <f t="shared" si="32"/>
        <v>0</v>
      </c>
      <c r="M84" s="29">
        <f t="shared" si="32"/>
        <v>0</v>
      </c>
      <c r="N84" s="25">
        <f t="shared" si="32"/>
        <v>93</v>
      </c>
      <c r="O84" s="159">
        <f t="shared" si="32"/>
        <v>103686.56</v>
      </c>
      <c r="P84" s="29">
        <f t="shared" si="32"/>
        <v>0</v>
      </c>
      <c r="Q84" s="37">
        <f t="shared" si="32"/>
        <v>268686.58999999997</v>
      </c>
      <c r="R84" s="10"/>
      <c r="S84" s="34">
        <f>SUM(S85:S89)</f>
        <v>0</v>
      </c>
      <c r="T84" s="40">
        <f>SUM(T85:T89)</f>
        <v>0</v>
      </c>
      <c r="U84" s="30">
        <f>SUM(U85:U89)</f>
        <v>0</v>
      </c>
      <c r="V84" s="40">
        <f>SUM(V85:V89)</f>
        <v>0</v>
      </c>
      <c r="W84" s="37">
        <f>SUM(W85:W89)</f>
        <v>0</v>
      </c>
      <c r="X84" s="14"/>
      <c r="Y84" s="61" t="s">
        <v>107</v>
      </c>
      <c r="Z84" s="76">
        <v>1</v>
      </c>
      <c r="AA84" s="72">
        <v>838.12</v>
      </c>
    </row>
    <row r="85" spans="1:27" ht="17.25" customHeight="1">
      <c r="A85" s="1">
        <f t="shared" si="29"/>
        <v>73</v>
      </c>
      <c r="B85" s="176">
        <v>14</v>
      </c>
      <c r="C85" s="62">
        <v>10</v>
      </c>
      <c r="D85" s="63">
        <v>10087.41</v>
      </c>
      <c r="E85" s="62"/>
      <c r="F85" s="63"/>
      <c r="G85" s="77">
        <f>C85+E85</f>
        <v>10</v>
      </c>
      <c r="H85" s="46">
        <f aca="true" t="shared" si="33" ref="H85:H95">D85+F85</f>
        <v>10087.41</v>
      </c>
      <c r="I85" s="62">
        <v>9</v>
      </c>
      <c r="J85" s="72">
        <v>7883.75</v>
      </c>
      <c r="K85" s="65"/>
      <c r="L85" s="140"/>
      <c r="M85" s="68"/>
      <c r="N85" s="62">
        <v>10</v>
      </c>
      <c r="O85" s="141">
        <v>11180</v>
      </c>
      <c r="P85" s="66"/>
      <c r="Q85" s="53">
        <f>H85+J85+L85+M85+O85+P85</f>
        <v>29151.16</v>
      </c>
      <c r="R85" s="11"/>
      <c r="S85" s="54"/>
      <c r="T85" s="55"/>
      <c r="U85" s="56"/>
      <c r="V85" s="55"/>
      <c r="W85" s="57">
        <f>SUM(S85:V85)</f>
        <v>0</v>
      </c>
      <c r="X85" s="14"/>
      <c r="Y85" s="61" t="s">
        <v>108</v>
      </c>
      <c r="Z85" s="76"/>
      <c r="AA85" s="72"/>
    </row>
    <row r="86" spans="1:27" ht="17.25" customHeight="1">
      <c r="A86" s="1">
        <f t="shared" si="29"/>
        <v>74</v>
      </c>
      <c r="B86" s="157">
        <v>13</v>
      </c>
      <c r="C86" s="62">
        <v>26</v>
      </c>
      <c r="D86" s="63">
        <v>26384.08</v>
      </c>
      <c r="E86" s="62"/>
      <c r="F86" s="63"/>
      <c r="G86" s="77">
        <f>C86+E86</f>
        <v>26</v>
      </c>
      <c r="H86" s="46">
        <f t="shared" si="33"/>
        <v>26384.08</v>
      </c>
      <c r="I86" s="62">
        <v>25</v>
      </c>
      <c r="J86" s="72">
        <v>20506.79</v>
      </c>
      <c r="K86" s="65"/>
      <c r="L86" s="140"/>
      <c r="M86" s="68"/>
      <c r="N86" s="62">
        <v>26</v>
      </c>
      <c r="O86" s="141">
        <v>28853.64</v>
      </c>
      <c r="P86" s="66"/>
      <c r="Q86" s="53">
        <f>H86+J86+L86+M86+O86+P86</f>
        <v>75744.51000000001</v>
      </c>
      <c r="R86" s="10"/>
      <c r="S86" s="71"/>
      <c r="T86" s="72"/>
      <c r="U86" s="67"/>
      <c r="V86" s="72"/>
      <c r="W86" s="57">
        <f>SUM(S86:V86)</f>
        <v>0</v>
      </c>
      <c r="X86" s="14"/>
      <c r="Y86" s="61" t="s">
        <v>96</v>
      </c>
      <c r="Z86" s="76">
        <v>1</v>
      </c>
      <c r="AA86" s="72">
        <v>865.29</v>
      </c>
    </row>
    <row r="87" spans="1:27" ht="17.25" customHeight="1" thickBot="1">
      <c r="A87" s="1">
        <f t="shared" si="29"/>
        <v>75</v>
      </c>
      <c r="B87" s="157">
        <v>12</v>
      </c>
      <c r="C87" s="62">
        <v>13</v>
      </c>
      <c r="D87" s="63">
        <v>12939.07</v>
      </c>
      <c r="E87" s="62"/>
      <c r="F87" s="63"/>
      <c r="G87" s="77">
        <f>C87+E87</f>
        <v>13</v>
      </c>
      <c r="H87" s="46">
        <f t="shared" si="33"/>
        <v>12939.07</v>
      </c>
      <c r="I87" s="62">
        <v>11</v>
      </c>
      <c r="J87" s="72">
        <v>9664.5</v>
      </c>
      <c r="K87" s="65"/>
      <c r="L87" s="140"/>
      <c r="M87" s="68"/>
      <c r="N87" s="62">
        <v>12</v>
      </c>
      <c r="O87" s="141">
        <v>13561.64</v>
      </c>
      <c r="P87" s="66"/>
      <c r="Q87" s="53">
        <f>H87+J87+L87+M87+O87+P87</f>
        <v>36165.21</v>
      </c>
      <c r="R87" s="10"/>
      <c r="S87" s="71"/>
      <c r="T87" s="72"/>
      <c r="U87" s="67"/>
      <c r="V87" s="72"/>
      <c r="W87" s="57">
        <f>SUM(S87:V87)</f>
        <v>0</v>
      </c>
      <c r="X87" s="14"/>
      <c r="Y87" s="89" t="s">
        <v>97</v>
      </c>
      <c r="Z87" s="90">
        <v>6</v>
      </c>
      <c r="AA87" s="91">
        <v>5223.37</v>
      </c>
    </row>
    <row r="88" spans="1:27" ht="30" customHeight="1" thickBot="1">
      <c r="A88" s="1">
        <f t="shared" si="29"/>
        <v>76</v>
      </c>
      <c r="B88" s="157">
        <v>11</v>
      </c>
      <c r="C88" s="62">
        <v>11</v>
      </c>
      <c r="D88" s="63">
        <v>10800</v>
      </c>
      <c r="E88" s="62"/>
      <c r="F88" s="63"/>
      <c r="G88" s="77">
        <f>C88+E88</f>
        <v>11</v>
      </c>
      <c r="H88" s="46">
        <f t="shared" si="33"/>
        <v>10800</v>
      </c>
      <c r="I88" s="62">
        <v>9</v>
      </c>
      <c r="J88" s="72">
        <v>8288.22</v>
      </c>
      <c r="K88" s="65"/>
      <c r="L88" s="140"/>
      <c r="M88" s="68"/>
      <c r="N88" s="62">
        <v>11</v>
      </c>
      <c r="O88" s="141">
        <v>12118</v>
      </c>
      <c r="P88" s="66"/>
      <c r="Q88" s="53">
        <f>H88+J88+L88+M88+O88+P88</f>
        <v>31206.22</v>
      </c>
      <c r="R88" s="11"/>
      <c r="S88" s="71"/>
      <c r="T88" s="72"/>
      <c r="U88" s="67"/>
      <c r="V88" s="72"/>
      <c r="W88" s="57">
        <f>SUM(S88:V88)</f>
        <v>0</v>
      </c>
      <c r="X88" s="14"/>
      <c r="Y88" s="162" t="s">
        <v>111</v>
      </c>
      <c r="Z88" s="98">
        <f>SUM(Z89:Z96)</f>
        <v>16</v>
      </c>
      <c r="AA88" s="99">
        <f>SUM(AA89:AA96)</f>
        <v>14052.77</v>
      </c>
    </row>
    <row r="89" spans="1:27" ht="17.25" customHeight="1" thickBot="1">
      <c r="A89" s="1">
        <f t="shared" si="29"/>
        <v>77</v>
      </c>
      <c r="B89" s="177">
        <v>10</v>
      </c>
      <c r="C89" s="62">
        <v>34</v>
      </c>
      <c r="D89" s="63">
        <v>31590.86</v>
      </c>
      <c r="E89" s="62"/>
      <c r="F89" s="63"/>
      <c r="G89" s="77">
        <f>C89+E89</f>
        <v>34</v>
      </c>
      <c r="H89" s="46">
        <f t="shared" si="33"/>
        <v>31590.86</v>
      </c>
      <c r="I89" s="62">
        <v>32</v>
      </c>
      <c r="J89" s="72">
        <v>26855.35</v>
      </c>
      <c r="K89" s="65"/>
      <c r="L89" s="140"/>
      <c r="M89" s="68"/>
      <c r="N89" s="62">
        <v>34</v>
      </c>
      <c r="O89" s="141">
        <v>37973.28</v>
      </c>
      <c r="P89" s="66"/>
      <c r="Q89" s="53">
        <f>H89+J89+L89+M89+O89+P89</f>
        <v>96419.48999999999</v>
      </c>
      <c r="R89" s="10"/>
      <c r="S89" s="105"/>
      <c r="T89" s="91"/>
      <c r="U89" s="106"/>
      <c r="V89" s="91"/>
      <c r="W89" s="57">
        <f>SUM(S89:V89)</f>
        <v>0</v>
      </c>
      <c r="X89" s="14"/>
      <c r="Y89" s="110" t="s">
        <v>106</v>
      </c>
      <c r="Z89" s="102">
        <v>2</v>
      </c>
      <c r="AA89" s="55">
        <v>2048.9</v>
      </c>
    </row>
    <row r="90" spans="1:27" ht="21" customHeight="1" thickBot="1">
      <c r="A90" s="1">
        <f t="shared" si="29"/>
        <v>78</v>
      </c>
      <c r="B90" s="24" t="s">
        <v>94</v>
      </c>
      <c r="C90" s="25">
        <f aca="true" t="shared" si="34" ref="C90:Q90">SUM(C91:C95)</f>
        <v>0</v>
      </c>
      <c r="D90" s="26">
        <f t="shared" si="34"/>
        <v>0</v>
      </c>
      <c r="E90" s="25">
        <f t="shared" si="34"/>
        <v>0</v>
      </c>
      <c r="F90" s="26">
        <f t="shared" si="34"/>
        <v>0</v>
      </c>
      <c r="G90" s="25">
        <f t="shared" si="34"/>
        <v>0</v>
      </c>
      <c r="H90" s="26">
        <f t="shared" si="34"/>
        <v>0</v>
      </c>
      <c r="I90" s="25">
        <f t="shared" si="34"/>
        <v>0</v>
      </c>
      <c r="J90" s="40">
        <f t="shared" si="34"/>
        <v>0</v>
      </c>
      <c r="K90" s="28">
        <f t="shared" si="34"/>
        <v>0</v>
      </c>
      <c r="L90" s="153">
        <f t="shared" si="34"/>
        <v>0</v>
      </c>
      <c r="M90" s="29">
        <f t="shared" si="34"/>
        <v>0</v>
      </c>
      <c r="N90" s="25">
        <f t="shared" si="34"/>
        <v>0</v>
      </c>
      <c r="O90" s="159">
        <f t="shared" si="34"/>
        <v>0</v>
      </c>
      <c r="P90" s="96">
        <f t="shared" si="34"/>
        <v>0</v>
      </c>
      <c r="Q90" s="37">
        <f t="shared" si="34"/>
        <v>0</v>
      </c>
      <c r="R90" s="10"/>
      <c r="S90" s="34">
        <f>SUM(S91:S95)</f>
        <v>0</v>
      </c>
      <c r="T90" s="40">
        <f>SUM(T91:T95)</f>
        <v>0</v>
      </c>
      <c r="U90" s="30">
        <f>SUM(U91:U95)</f>
        <v>0</v>
      </c>
      <c r="V90" s="40">
        <f>SUM(V91:V95)</f>
        <v>0</v>
      </c>
      <c r="W90" s="37">
        <f>SUM(W91:W95)</f>
        <v>0</v>
      </c>
      <c r="X90" s="14"/>
      <c r="Y90" s="61" t="s">
        <v>107</v>
      </c>
      <c r="Z90" s="76"/>
      <c r="AA90" s="72"/>
    </row>
    <row r="91" spans="1:27" ht="17.25" customHeight="1">
      <c r="A91" s="1">
        <f t="shared" si="29"/>
        <v>79</v>
      </c>
      <c r="B91" s="73" t="s">
        <v>96</v>
      </c>
      <c r="C91" s="62"/>
      <c r="D91" s="63"/>
      <c r="E91" s="62"/>
      <c r="F91" s="63"/>
      <c r="G91" s="62"/>
      <c r="H91" s="46">
        <f t="shared" si="33"/>
        <v>0</v>
      </c>
      <c r="I91" s="62"/>
      <c r="J91" s="72"/>
      <c r="K91" s="65"/>
      <c r="L91" s="140"/>
      <c r="M91" s="68"/>
      <c r="N91" s="62"/>
      <c r="O91" s="141"/>
      <c r="P91" s="66"/>
      <c r="Q91" s="53">
        <f>H91+J91+L91+M91+O91+P91</f>
        <v>0</v>
      </c>
      <c r="R91" s="11"/>
      <c r="S91" s="54"/>
      <c r="T91" s="55"/>
      <c r="U91" s="56"/>
      <c r="V91" s="55"/>
      <c r="W91" s="57">
        <f>SUM(S91:V91)</f>
        <v>0</v>
      </c>
      <c r="X91" s="14"/>
      <c r="Y91" s="61" t="s">
        <v>108</v>
      </c>
      <c r="Z91" s="76"/>
      <c r="AA91" s="72"/>
    </row>
    <row r="92" spans="1:27" ht="17.25" customHeight="1">
      <c r="A92" s="1">
        <f t="shared" si="29"/>
        <v>80</v>
      </c>
      <c r="B92" s="61" t="s">
        <v>97</v>
      </c>
      <c r="C92" s="62"/>
      <c r="D92" s="63"/>
      <c r="E92" s="62"/>
      <c r="F92" s="63"/>
      <c r="G92" s="62"/>
      <c r="H92" s="46">
        <f t="shared" si="33"/>
        <v>0</v>
      </c>
      <c r="I92" s="62"/>
      <c r="J92" s="72"/>
      <c r="K92" s="65"/>
      <c r="L92" s="140"/>
      <c r="M92" s="68"/>
      <c r="N92" s="62"/>
      <c r="O92" s="141"/>
      <c r="P92" s="66"/>
      <c r="Q92" s="53">
        <f>H92+J92+L92+M92+O92+P92</f>
        <v>0</v>
      </c>
      <c r="R92" s="10"/>
      <c r="S92" s="71"/>
      <c r="T92" s="72"/>
      <c r="U92" s="67"/>
      <c r="V92" s="72"/>
      <c r="W92" s="57">
        <f>SUM(S92:V92)</f>
        <v>0</v>
      </c>
      <c r="X92" s="14"/>
      <c r="Y92" s="61" t="s">
        <v>96</v>
      </c>
      <c r="Z92" s="76">
        <v>13</v>
      </c>
      <c r="AA92" s="72">
        <v>11157.79</v>
      </c>
    </row>
    <row r="93" spans="1:27" ht="17.25" customHeight="1">
      <c r="A93" s="1">
        <f t="shared" si="29"/>
        <v>81</v>
      </c>
      <c r="B93" s="61" t="s">
        <v>99</v>
      </c>
      <c r="C93" s="62"/>
      <c r="D93" s="63"/>
      <c r="E93" s="62"/>
      <c r="F93" s="63"/>
      <c r="G93" s="62"/>
      <c r="H93" s="46">
        <f t="shared" si="33"/>
        <v>0</v>
      </c>
      <c r="I93" s="62"/>
      <c r="J93" s="72"/>
      <c r="K93" s="65"/>
      <c r="L93" s="140"/>
      <c r="M93" s="68"/>
      <c r="N93" s="62"/>
      <c r="O93" s="141"/>
      <c r="P93" s="66"/>
      <c r="Q93" s="53">
        <f>H93+J93+L93+M93+O93+P93</f>
        <v>0</v>
      </c>
      <c r="R93" s="10"/>
      <c r="S93" s="71"/>
      <c r="T93" s="72"/>
      <c r="U93" s="67"/>
      <c r="V93" s="72"/>
      <c r="W93" s="57">
        <f>SUM(S93:V93)</f>
        <v>0</v>
      </c>
      <c r="X93" s="14"/>
      <c r="Y93" s="61" t="s">
        <v>97</v>
      </c>
      <c r="Z93" s="76">
        <v>1</v>
      </c>
      <c r="AA93" s="72">
        <v>846.08</v>
      </c>
    </row>
    <row r="94" spans="1:27" ht="17.25" customHeight="1">
      <c r="A94" s="1">
        <f t="shared" si="29"/>
        <v>82</v>
      </c>
      <c r="B94" s="61" t="s">
        <v>100</v>
      </c>
      <c r="C94" s="62"/>
      <c r="D94" s="63"/>
      <c r="E94" s="62"/>
      <c r="F94" s="63"/>
      <c r="G94" s="62"/>
      <c r="H94" s="46">
        <f t="shared" si="33"/>
        <v>0</v>
      </c>
      <c r="I94" s="62"/>
      <c r="J94" s="72"/>
      <c r="K94" s="65"/>
      <c r="L94" s="140"/>
      <c r="M94" s="68"/>
      <c r="N94" s="62"/>
      <c r="O94" s="141"/>
      <c r="P94" s="66"/>
      <c r="Q94" s="53">
        <f>H94+J94+L94+M94+O94+P94</f>
        <v>0</v>
      </c>
      <c r="R94" s="11"/>
      <c r="S94" s="71"/>
      <c r="T94" s="72"/>
      <c r="U94" s="67"/>
      <c r="V94" s="72"/>
      <c r="W94" s="57">
        <f>SUM(S94:V94)</f>
        <v>0</v>
      </c>
      <c r="X94" s="14"/>
      <c r="Y94" s="61" t="s">
        <v>99</v>
      </c>
      <c r="Z94" s="76"/>
      <c r="AA94" s="72"/>
    </row>
    <row r="95" spans="1:27" ht="17.25" customHeight="1" thickBot="1">
      <c r="A95" s="1">
        <f t="shared" si="29"/>
        <v>83</v>
      </c>
      <c r="B95" s="78" t="s">
        <v>101</v>
      </c>
      <c r="C95" s="62"/>
      <c r="D95" s="63"/>
      <c r="E95" s="62"/>
      <c r="F95" s="63"/>
      <c r="G95" s="62"/>
      <c r="H95" s="46">
        <f t="shared" si="33"/>
        <v>0</v>
      </c>
      <c r="I95" s="62"/>
      <c r="J95" s="72"/>
      <c r="K95" s="65"/>
      <c r="L95" s="140"/>
      <c r="M95" s="68"/>
      <c r="N95" s="62"/>
      <c r="O95" s="141"/>
      <c r="P95" s="66"/>
      <c r="Q95" s="53">
        <f>H95+J95+L95+M95+O95+P95</f>
        <v>0</v>
      </c>
      <c r="R95" s="10"/>
      <c r="S95" s="105"/>
      <c r="T95" s="91"/>
      <c r="U95" s="106"/>
      <c r="V95" s="91"/>
      <c r="W95" s="57">
        <f>SUM(S95:V95)</f>
        <v>0</v>
      </c>
      <c r="X95" s="14"/>
      <c r="Y95" s="61" t="s">
        <v>100</v>
      </c>
      <c r="Z95" s="76"/>
      <c r="AA95" s="178"/>
    </row>
    <row r="96" spans="1:27" ht="21" customHeight="1" thickBot="1">
      <c r="A96" s="1">
        <f t="shared" si="29"/>
        <v>84</v>
      </c>
      <c r="B96" s="24" t="s">
        <v>103</v>
      </c>
      <c r="C96" s="25">
        <f aca="true" t="shared" si="35" ref="C96:Q96">SUM(C97:C101)</f>
        <v>2</v>
      </c>
      <c r="D96" s="26">
        <f t="shared" si="35"/>
        <v>1966.59</v>
      </c>
      <c r="E96" s="25">
        <f t="shared" si="35"/>
        <v>0</v>
      </c>
      <c r="F96" s="26">
        <f t="shared" si="35"/>
        <v>0</v>
      </c>
      <c r="G96" s="25">
        <f t="shared" si="35"/>
        <v>2</v>
      </c>
      <c r="H96" s="26">
        <f t="shared" si="35"/>
        <v>1966.59</v>
      </c>
      <c r="I96" s="25">
        <f t="shared" si="35"/>
        <v>2</v>
      </c>
      <c r="J96" s="40">
        <f t="shared" si="35"/>
        <v>955.2</v>
      </c>
      <c r="K96" s="28">
        <f t="shared" si="35"/>
        <v>0</v>
      </c>
      <c r="L96" s="153">
        <f t="shared" si="35"/>
        <v>0</v>
      </c>
      <c r="M96" s="29">
        <f t="shared" si="35"/>
        <v>0</v>
      </c>
      <c r="N96" s="25">
        <f t="shared" si="35"/>
        <v>2</v>
      </c>
      <c r="O96" s="159">
        <f>SUM(O97:O101)</f>
        <v>2056</v>
      </c>
      <c r="P96" s="96">
        <f t="shared" si="35"/>
        <v>0</v>
      </c>
      <c r="Q96" s="37">
        <f t="shared" si="35"/>
        <v>4977.79</v>
      </c>
      <c r="R96" s="10"/>
      <c r="S96" s="34">
        <f>SUM(S97:S101)</f>
        <v>0</v>
      </c>
      <c r="T96" s="40">
        <f>SUM(T97:T101)</f>
        <v>0</v>
      </c>
      <c r="U96" s="30">
        <f>SUM(U97:U101)</f>
        <v>0</v>
      </c>
      <c r="V96" s="40">
        <f>SUM(V97:V101)</f>
        <v>0</v>
      </c>
      <c r="W96" s="37">
        <f>SUM(W97:W101)</f>
        <v>0</v>
      </c>
      <c r="X96" s="14"/>
      <c r="Y96" s="89" t="s">
        <v>101</v>
      </c>
      <c r="Z96" s="90"/>
      <c r="AA96" s="178"/>
    </row>
    <row r="97" spans="1:27" ht="23.25" customHeight="1" thickBot="1">
      <c r="A97" s="1">
        <f t="shared" si="29"/>
        <v>85</v>
      </c>
      <c r="B97" s="73" t="s">
        <v>96</v>
      </c>
      <c r="C97" s="62"/>
      <c r="D97" s="63"/>
      <c r="E97" s="62"/>
      <c r="F97" s="63"/>
      <c r="G97" s="77">
        <f>C97+E97</f>
        <v>0</v>
      </c>
      <c r="H97" s="46">
        <f aca="true" t="shared" si="36" ref="H97:H111">D97+F97</f>
        <v>0</v>
      </c>
      <c r="I97" s="62"/>
      <c r="J97" s="72"/>
      <c r="K97" s="65"/>
      <c r="L97" s="140"/>
      <c r="M97" s="68"/>
      <c r="N97" s="62"/>
      <c r="O97" s="141"/>
      <c r="P97" s="66"/>
      <c r="Q97" s="53">
        <f>H97+J97+L97+M97+O97+P97</f>
        <v>0</v>
      </c>
      <c r="R97" s="11"/>
      <c r="S97" s="54"/>
      <c r="T97" s="55"/>
      <c r="U97" s="56"/>
      <c r="V97" s="55"/>
      <c r="W97" s="57">
        <f>SUM(S97:V97)</f>
        <v>0</v>
      </c>
      <c r="X97" s="14"/>
      <c r="Y97" s="179" t="s">
        <v>112</v>
      </c>
      <c r="Z97" s="180">
        <f>Z51+Z58+Z64+Z70+Z76+Z82+Z88</f>
        <v>62</v>
      </c>
      <c r="AA97" s="181">
        <f>AA51+AA58+AA64+AA70+AA76+AA82+AA88</f>
        <v>100190.64000000001</v>
      </c>
    </row>
    <row r="98" spans="1:27" ht="23.25" customHeight="1" thickBot="1">
      <c r="A98" s="1">
        <f t="shared" si="29"/>
        <v>86</v>
      </c>
      <c r="B98" s="61" t="s">
        <v>97</v>
      </c>
      <c r="C98" s="62">
        <v>1</v>
      </c>
      <c r="D98" s="63">
        <v>1010.28</v>
      </c>
      <c r="E98" s="62"/>
      <c r="F98" s="63"/>
      <c r="G98" s="77">
        <f>C98+E98</f>
        <v>1</v>
      </c>
      <c r="H98" s="46">
        <f t="shared" si="36"/>
        <v>1010.28</v>
      </c>
      <c r="I98" s="62">
        <v>1</v>
      </c>
      <c r="J98" s="72">
        <v>477.6</v>
      </c>
      <c r="K98" s="65"/>
      <c r="L98" s="140"/>
      <c r="M98" s="68"/>
      <c r="N98" s="62">
        <v>1</v>
      </c>
      <c r="O98" s="141">
        <v>998</v>
      </c>
      <c r="P98" s="66"/>
      <c r="Q98" s="53">
        <f>H98+J98+L98+M98+O98+P98</f>
        <v>2485.88</v>
      </c>
      <c r="R98" s="10"/>
      <c r="S98" s="71"/>
      <c r="T98" s="72"/>
      <c r="U98" s="67"/>
      <c r="V98" s="72"/>
      <c r="W98" s="57">
        <f>SUM(S98:V98)</f>
        <v>0</v>
      </c>
      <c r="X98" s="14"/>
      <c r="Y98" s="182" t="s">
        <v>113</v>
      </c>
      <c r="Z98" s="183">
        <f>Z49+Z97</f>
        <v>324</v>
      </c>
      <c r="AA98" s="184">
        <f>AA49+AA97</f>
        <v>300967.04000000004</v>
      </c>
    </row>
    <row r="99" spans="1:27" ht="17.25" customHeight="1">
      <c r="A99" s="1">
        <f t="shared" si="29"/>
        <v>87</v>
      </c>
      <c r="B99" s="61" t="s">
        <v>99</v>
      </c>
      <c r="C99" s="62"/>
      <c r="D99" s="63"/>
      <c r="E99" s="62"/>
      <c r="F99" s="63"/>
      <c r="G99" s="77"/>
      <c r="H99" s="46">
        <f t="shared" si="36"/>
        <v>0</v>
      </c>
      <c r="I99" s="62"/>
      <c r="J99" s="72"/>
      <c r="K99" s="65"/>
      <c r="L99" s="140"/>
      <c r="M99" s="68"/>
      <c r="N99" s="62"/>
      <c r="O99" s="141"/>
      <c r="P99" s="66"/>
      <c r="Q99" s="53">
        <f>H99+J99+L99+M99+O99+P99</f>
        <v>0</v>
      </c>
      <c r="R99" s="10"/>
      <c r="S99" s="71"/>
      <c r="T99" s="72"/>
      <c r="U99" s="67"/>
      <c r="V99" s="72"/>
      <c r="W99" s="57">
        <f>SUM(S99:V99)</f>
        <v>0</v>
      </c>
      <c r="X99" s="14"/>
      <c r="Y99" s="185" t="s">
        <v>114</v>
      </c>
      <c r="Z99" s="186">
        <v>3</v>
      </c>
      <c r="AA99" s="60">
        <v>1352.1</v>
      </c>
    </row>
    <row r="100" spans="1:27" ht="17.25" customHeight="1">
      <c r="A100" s="1">
        <f t="shared" si="29"/>
        <v>88</v>
      </c>
      <c r="B100" s="61" t="s">
        <v>100</v>
      </c>
      <c r="C100" s="62"/>
      <c r="D100" s="63"/>
      <c r="E100" s="62"/>
      <c r="F100" s="63"/>
      <c r="G100" s="77"/>
      <c r="H100" s="46">
        <f t="shared" si="36"/>
        <v>0</v>
      </c>
      <c r="I100" s="62"/>
      <c r="J100" s="72"/>
      <c r="K100" s="65"/>
      <c r="L100" s="140"/>
      <c r="M100" s="68"/>
      <c r="N100" s="62"/>
      <c r="O100" s="141"/>
      <c r="P100" s="66"/>
      <c r="Q100" s="53">
        <f>H100+J100+L100+M100+O100+P100</f>
        <v>0</v>
      </c>
      <c r="R100" s="11"/>
      <c r="S100" s="71"/>
      <c r="T100" s="72"/>
      <c r="U100" s="67"/>
      <c r="V100" s="72"/>
      <c r="W100" s="57">
        <f>SUM(S100:V100)</f>
        <v>0</v>
      </c>
      <c r="X100" s="14"/>
      <c r="Y100" s="187" t="s">
        <v>115</v>
      </c>
      <c r="Z100" s="188">
        <v>1</v>
      </c>
      <c r="AA100" s="189">
        <v>4177.5</v>
      </c>
    </row>
    <row r="101" spans="1:27" ht="17.25" customHeight="1" thickBot="1">
      <c r="A101" s="1">
        <f t="shared" si="29"/>
        <v>89</v>
      </c>
      <c r="B101" s="104" t="s">
        <v>101</v>
      </c>
      <c r="C101" s="62">
        <v>1</v>
      </c>
      <c r="D101" s="63">
        <v>956.31</v>
      </c>
      <c r="E101" s="62"/>
      <c r="F101" s="63"/>
      <c r="G101" s="77">
        <f>C101+E101</f>
        <v>1</v>
      </c>
      <c r="H101" s="46">
        <f t="shared" si="36"/>
        <v>956.31</v>
      </c>
      <c r="I101" s="62">
        <v>1</v>
      </c>
      <c r="J101" s="72">
        <v>477.6</v>
      </c>
      <c r="K101" s="65"/>
      <c r="L101" s="140"/>
      <c r="M101" s="68"/>
      <c r="N101" s="62">
        <v>1</v>
      </c>
      <c r="O101" s="141">
        <v>1058</v>
      </c>
      <c r="P101" s="66"/>
      <c r="Q101" s="53">
        <f>H101+J101+L101+M101+O101+P101</f>
        <v>2491.91</v>
      </c>
      <c r="R101" s="10"/>
      <c r="S101" s="105"/>
      <c r="T101" s="91"/>
      <c r="U101" s="106"/>
      <c r="V101" s="91"/>
      <c r="W101" s="57">
        <f>SUM(S101:V101)</f>
        <v>0</v>
      </c>
      <c r="X101" s="14"/>
      <c r="Y101" s="190" t="s">
        <v>116</v>
      </c>
      <c r="Z101" s="188"/>
      <c r="AA101" s="189"/>
    </row>
    <row r="102" spans="1:27" ht="21" customHeight="1" thickBot="1">
      <c r="A102" s="1">
        <f t="shared" si="29"/>
        <v>90</v>
      </c>
      <c r="B102" s="24" t="s">
        <v>105</v>
      </c>
      <c r="C102" s="25">
        <f aca="true" t="shared" si="37" ref="C102:Q102">SUM(C103:C107)</f>
        <v>7</v>
      </c>
      <c r="D102" s="26">
        <f t="shared" si="37"/>
        <v>6686.55</v>
      </c>
      <c r="E102" s="25">
        <f>SUM(E103:E107)</f>
        <v>0</v>
      </c>
      <c r="F102" s="26">
        <f>SUM(F103:F107)</f>
        <v>0</v>
      </c>
      <c r="G102" s="25">
        <f>SUM(G103:G107)</f>
        <v>7</v>
      </c>
      <c r="H102" s="26">
        <f>SUM(H103:H107)</f>
        <v>6686.55</v>
      </c>
      <c r="I102" s="25">
        <f t="shared" si="37"/>
        <v>5</v>
      </c>
      <c r="J102" s="26">
        <f t="shared" si="37"/>
        <v>2288.5</v>
      </c>
      <c r="K102" s="28">
        <f t="shared" si="37"/>
        <v>0</v>
      </c>
      <c r="L102" s="153">
        <f t="shared" si="37"/>
        <v>0</v>
      </c>
      <c r="M102" s="29">
        <f t="shared" si="37"/>
        <v>0</v>
      </c>
      <c r="N102" s="25">
        <f t="shared" si="37"/>
        <v>7</v>
      </c>
      <c r="O102" s="30">
        <f>SUM(O103:O107)</f>
        <v>7032.92</v>
      </c>
      <c r="P102" s="29">
        <f t="shared" si="37"/>
        <v>0</v>
      </c>
      <c r="Q102" s="37">
        <f t="shared" si="37"/>
        <v>16007.97</v>
      </c>
      <c r="R102" s="10"/>
      <c r="S102" s="34">
        <f>SUM(S103:S107)</f>
        <v>0</v>
      </c>
      <c r="T102" s="40">
        <f>SUM(T103:T107)</f>
        <v>0</v>
      </c>
      <c r="U102" s="30">
        <f>SUM(U103:U107)</f>
        <v>0</v>
      </c>
      <c r="V102" s="40">
        <f>SUM(V103:V107)</f>
        <v>0</v>
      </c>
      <c r="W102" s="37">
        <f>SUM(W103:W107)</f>
        <v>0</v>
      </c>
      <c r="X102" s="14"/>
      <c r="Y102" s="190" t="s">
        <v>117</v>
      </c>
      <c r="Z102" s="188"/>
      <c r="AA102" s="189"/>
    </row>
    <row r="103" spans="1:27" ht="17.25" customHeight="1">
      <c r="A103" s="1">
        <f t="shared" si="29"/>
        <v>91</v>
      </c>
      <c r="B103" s="73" t="s">
        <v>106</v>
      </c>
      <c r="C103" s="62"/>
      <c r="D103" s="63"/>
      <c r="E103" s="62"/>
      <c r="F103" s="63"/>
      <c r="G103" s="62"/>
      <c r="H103" s="46">
        <f t="shared" si="36"/>
        <v>0</v>
      </c>
      <c r="I103" s="62"/>
      <c r="J103" s="72"/>
      <c r="K103" s="65"/>
      <c r="L103" s="140"/>
      <c r="M103" s="68"/>
      <c r="N103" s="62"/>
      <c r="O103" s="141"/>
      <c r="P103" s="66"/>
      <c r="Q103" s="53">
        <f>H103+J103+L103+M103+O103+P103</f>
        <v>0</v>
      </c>
      <c r="R103" s="11"/>
      <c r="S103" s="54"/>
      <c r="T103" s="55"/>
      <c r="U103" s="56"/>
      <c r="V103" s="55"/>
      <c r="W103" s="57">
        <f>SUM(S103:V103)</f>
        <v>0</v>
      </c>
      <c r="X103" s="14"/>
      <c r="Y103" s="187" t="s">
        <v>118</v>
      </c>
      <c r="Z103" s="188">
        <v>1</v>
      </c>
      <c r="AA103" s="189">
        <v>158.73</v>
      </c>
    </row>
    <row r="104" spans="1:27" ht="17.25" customHeight="1" thickBot="1">
      <c r="A104" s="1">
        <f t="shared" si="29"/>
        <v>92</v>
      </c>
      <c r="B104" s="61" t="s">
        <v>107</v>
      </c>
      <c r="C104" s="62"/>
      <c r="D104" s="63"/>
      <c r="E104" s="62"/>
      <c r="F104" s="63"/>
      <c r="G104" s="62"/>
      <c r="H104" s="46">
        <f t="shared" si="36"/>
        <v>0</v>
      </c>
      <c r="I104" s="62"/>
      <c r="J104" s="72"/>
      <c r="K104" s="65"/>
      <c r="L104" s="140"/>
      <c r="M104" s="68"/>
      <c r="N104" s="62"/>
      <c r="O104" s="141"/>
      <c r="P104" s="66"/>
      <c r="Q104" s="53">
        <f>H104+J104+L104+M104+O104+P104</f>
        <v>0</v>
      </c>
      <c r="R104" s="10"/>
      <c r="S104" s="71"/>
      <c r="T104" s="72"/>
      <c r="U104" s="67"/>
      <c r="V104" s="72"/>
      <c r="W104" s="57">
        <f>SUM(S104:V104)</f>
        <v>0</v>
      </c>
      <c r="X104" s="14"/>
      <c r="Y104" s="191" t="s">
        <v>119</v>
      </c>
      <c r="Z104" s="192"/>
      <c r="AA104" s="193"/>
    </row>
    <row r="105" spans="1:27" ht="23.25" customHeight="1" thickBot="1">
      <c r="A105" s="1">
        <f t="shared" si="29"/>
        <v>93</v>
      </c>
      <c r="B105" s="61" t="s">
        <v>108</v>
      </c>
      <c r="C105" s="62"/>
      <c r="D105" s="63"/>
      <c r="E105" s="62"/>
      <c r="F105" s="63"/>
      <c r="G105" s="62"/>
      <c r="H105" s="46">
        <f t="shared" si="36"/>
        <v>0</v>
      </c>
      <c r="I105" s="62"/>
      <c r="J105" s="72"/>
      <c r="K105" s="65"/>
      <c r="L105" s="140"/>
      <c r="M105" s="68"/>
      <c r="N105" s="62"/>
      <c r="O105" s="141"/>
      <c r="P105" s="66"/>
      <c r="Q105" s="53">
        <f>H105+J105+L105+M105+O105+P105</f>
        <v>0</v>
      </c>
      <c r="R105" s="10"/>
      <c r="S105" s="71"/>
      <c r="T105" s="72"/>
      <c r="U105" s="67"/>
      <c r="V105" s="72"/>
      <c r="W105" s="57">
        <f>SUM(S105:V105)</f>
        <v>0</v>
      </c>
      <c r="X105" s="14"/>
      <c r="Y105" s="194" t="s">
        <v>120</v>
      </c>
      <c r="Z105" s="195">
        <f>Z98+Z99+Z103</f>
        <v>328</v>
      </c>
      <c r="AA105" s="196">
        <f>SUM(AA98:AA104)</f>
        <v>306655.37</v>
      </c>
    </row>
    <row r="106" spans="1:24" ht="17.25" customHeight="1">
      <c r="A106" s="1">
        <f t="shared" si="29"/>
        <v>94</v>
      </c>
      <c r="B106" s="61" t="s">
        <v>96</v>
      </c>
      <c r="C106" s="62">
        <v>1</v>
      </c>
      <c r="D106" s="63">
        <v>1008.91</v>
      </c>
      <c r="E106" s="62"/>
      <c r="F106" s="63"/>
      <c r="G106" s="77">
        <f>C106+E106</f>
        <v>1</v>
      </c>
      <c r="H106" s="46">
        <f t="shared" si="36"/>
        <v>1008.91</v>
      </c>
      <c r="I106" s="62">
        <v>1</v>
      </c>
      <c r="J106" s="72">
        <v>119.4</v>
      </c>
      <c r="K106" s="65"/>
      <c r="L106" s="140"/>
      <c r="M106" s="68"/>
      <c r="N106" s="62">
        <v>1</v>
      </c>
      <c r="O106" s="141">
        <v>1058</v>
      </c>
      <c r="P106" s="66"/>
      <c r="Q106" s="53">
        <f>H106+J106+L106+M106+O106+P106</f>
        <v>2186.31</v>
      </c>
      <c r="R106" s="11"/>
      <c r="S106" s="71"/>
      <c r="T106" s="72"/>
      <c r="U106" s="67"/>
      <c r="V106" s="72"/>
      <c r="W106" s="57">
        <f>SUM(S106:V106)</f>
        <v>0</v>
      </c>
      <c r="X106" s="14"/>
    </row>
    <row r="107" spans="1:25" ht="17.25" customHeight="1" thickBot="1">
      <c r="A107" s="1">
        <f t="shared" si="29"/>
        <v>95</v>
      </c>
      <c r="B107" s="78" t="s">
        <v>97</v>
      </c>
      <c r="C107" s="62">
        <v>6</v>
      </c>
      <c r="D107" s="63">
        <v>5677.64</v>
      </c>
      <c r="E107" s="62"/>
      <c r="F107" s="63"/>
      <c r="G107" s="77">
        <f>C107+E107</f>
        <v>6</v>
      </c>
      <c r="H107" s="46">
        <f t="shared" si="36"/>
        <v>5677.64</v>
      </c>
      <c r="I107" s="62">
        <v>4</v>
      </c>
      <c r="J107" s="72">
        <v>2169.1</v>
      </c>
      <c r="K107" s="65"/>
      <c r="L107" s="140"/>
      <c r="M107" s="68"/>
      <c r="N107" s="62">
        <v>6</v>
      </c>
      <c r="O107" s="141">
        <v>5974.92</v>
      </c>
      <c r="P107" s="66"/>
      <c r="Q107" s="53">
        <f>H107+J107+L107+M107+O107+P107</f>
        <v>13821.66</v>
      </c>
      <c r="R107" s="10"/>
      <c r="S107" s="105"/>
      <c r="T107" s="91"/>
      <c r="U107" s="106"/>
      <c r="V107" s="91"/>
      <c r="W107" s="57">
        <f>SUM(S107:V107)</f>
        <v>0</v>
      </c>
      <c r="X107" s="14"/>
      <c r="Y107" s="2" t="s">
        <v>121</v>
      </c>
    </row>
    <row r="108" spans="1:27" ht="21" customHeight="1" thickBot="1">
      <c r="A108" s="1">
        <f t="shared" si="29"/>
        <v>96</v>
      </c>
      <c r="B108" s="24" t="s">
        <v>109</v>
      </c>
      <c r="C108" s="25">
        <f aca="true" t="shared" si="38" ref="C108:Q108">SUM(C109:C113)</f>
        <v>29</v>
      </c>
      <c r="D108" s="26">
        <f t="shared" si="38"/>
        <v>27386.350000000002</v>
      </c>
      <c r="E108" s="25">
        <f>SUM(E109:E113)</f>
        <v>0</v>
      </c>
      <c r="F108" s="26">
        <f>SUM(F109:F113)</f>
        <v>0</v>
      </c>
      <c r="G108" s="25">
        <f>SUM(G109:G113)</f>
        <v>29</v>
      </c>
      <c r="H108" s="26">
        <f>SUM(H109:H113)</f>
        <v>27386.350000000002</v>
      </c>
      <c r="I108" s="25">
        <f t="shared" si="38"/>
        <v>0</v>
      </c>
      <c r="J108" s="26">
        <f t="shared" si="38"/>
        <v>0</v>
      </c>
      <c r="K108" s="28">
        <f t="shared" si="38"/>
        <v>0</v>
      </c>
      <c r="L108" s="153">
        <f t="shared" si="38"/>
        <v>0</v>
      </c>
      <c r="M108" s="29">
        <f t="shared" si="38"/>
        <v>0</v>
      </c>
      <c r="N108" s="25">
        <f t="shared" si="38"/>
        <v>27</v>
      </c>
      <c r="O108" s="30">
        <f>SUM(O109:O113)</f>
        <v>29285.74</v>
      </c>
      <c r="P108" s="29">
        <f t="shared" si="38"/>
        <v>0</v>
      </c>
      <c r="Q108" s="37">
        <f t="shared" si="38"/>
        <v>56672.09</v>
      </c>
      <c r="R108" s="10"/>
      <c r="S108" s="34">
        <f>SUM(S109:S113)</f>
        <v>0</v>
      </c>
      <c r="T108" s="40">
        <f>SUM(T109:T113)</f>
        <v>0</v>
      </c>
      <c r="U108" s="30">
        <f>SUM(U109:U113)</f>
        <v>0</v>
      </c>
      <c r="V108" s="40">
        <f>SUM(V109:V113)</f>
        <v>0</v>
      </c>
      <c r="W108" s="37">
        <f>SUM(W109:W113)</f>
        <v>0</v>
      </c>
      <c r="X108" s="14"/>
      <c r="Y108" s="137" t="s">
        <v>122</v>
      </c>
      <c r="Z108" s="186"/>
      <c r="AA108" s="60"/>
    </row>
    <row r="109" spans="1:27" ht="17.25" customHeight="1" thickBot="1">
      <c r="A109" s="1">
        <f t="shared" si="29"/>
        <v>97</v>
      </c>
      <c r="B109" s="73" t="s">
        <v>106</v>
      </c>
      <c r="C109" s="62"/>
      <c r="D109" s="63"/>
      <c r="E109" s="62"/>
      <c r="F109" s="63"/>
      <c r="G109" s="62"/>
      <c r="H109" s="46">
        <f t="shared" si="36"/>
        <v>0</v>
      </c>
      <c r="I109" s="62"/>
      <c r="J109" s="72"/>
      <c r="K109" s="65"/>
      <c r="L109" s="140"/>
      <c r="M109" s="68"/>
      <c r="N109" s="62"/>
      <c r="O109" s="141"/>
      <c r="P109" s="66"/>
      <c r="Q109" s="53">
        <f>H109+J109+L109+M109+O109+P109</f>
        <v>0</v>
      </c>
      <c r="R109" s="11"/>
      <c r="S109" s="54"/>
      <c r="T109" s="55"/>
      <c r="U109" s="56"/>
      <c r="V109" s="55"/>
      <c r="W109" s="57">
        <f>SUM(S109:V109)</f>
        <v>0</v>
      </c>
      <c r="X109" s="14"/>
      <c r="Y109" s="197" t="s">
        <v>123</v>
      </c>
      <c r="Z109" s="192"/>
      <c r="AA109" s="193"/>
    </row>
    <row r="110" spans="1:24" ht="17.25" customHeight="1">
      <c r="A110" s="1">
        <f t="shared" si="29"/>
        <v>98</v>
      </c>
      <c r="B110" s="61" t="s">
        <v>107</v>
      </c>
      <c r="C110" s="62"/>
      <c r="D110" s="63"/>
      <c r="E110" s="62"/>
      <c r="F110" s="63"/>
      <c r="G110" s="62"/>
      <c r="H110" s="46">
        <f t="shared" si="36"/>
        <v>0</v>
      </c>
      <c r="I110" s="62"/>
      <c r="J110" s="72"/>
      <c r="K110" s="65"/>
      <c r="L110" s="140"/>
      <c r="M110" s="68"/>
      <c r="N110" s="62"/>
      <c r="O110" s="141"/>
      <c r="P110" s="66"/>
      <c r="Q110" s="53">
        <f>H110+J110+L110+M110+O110+P110</f>
        <v>0</v>
      </c>
      <c r="R110" s="10"/>
      <c r="S110" s="71"/>
      <c r="T110" s="72"/>
      <c r="U110" s="67"/>
      <c r="V110" s="72"/>
      <c r="W110" s="57">
        <f>SUM(S110:V110)</f>
        <v>0</v>
      </c>
      <c r="X110" s="14"/>
    </row>
    <row r="111" spans="1:25" ht="17.25" customHeight="1" thickBot="1">
      <c r="A111" s="1">
        <f t="shared" si="29"/>
        <v>99</v>
      </c>
      <c r="B111" s="61" t="s">
        <v>108</v>
      </c>
      <c r="C111" s="62"/>
      <c r="D111" s="63"/>
      <c r="E111" s="62"/>
      <c r="F111" s="63"/>
      <c r="G111" s="62"/>
      <c r="H111" s="46">
        <f t="shared" si="36"/>
        <v>0</v>
      </c>
      <c r="I111" s="62"/>
      <c r="J111" s="72"/>
      <c r="K111" s="65"/>
      <c r="L111" s="140"/>
      <c r="M111" s="68"/>
      <c r="N111" s="62"/>
      <c r="O111" s="141"/>
      <c r="P111" s="66"/>
      <c r="Q111" s="53">
        <f>H111+J111+L111+M111+O111+P111</f>
        <v>0</v>
      </c>
      <c r="R111" s="10"/>
      <c r="S111" s="71"/>
      <c r="T111" s="72"/>
      <c r="U111" s="67"/>
      <c r="V111" s="72"/>
      <c r="W111" s="57">
        <f>SUM(S111:V111)</f>
        <v>0</v>
      </c>
      <c r="X111" s="14"/>
      <c r="Y111" s="2" t="s">
        <v>124</v>
      </c>
    </row>
    <row r="112" spans="1:27" ht="17.25" customHeight="1" thickBot="1">
      <c r="A112" s="1">
        <f t="shared" si="29"/>
        <v>100</v>
      </c>
      <c r="B112" s="61" t="s">
        <v>96</v>
      </c>
      <c r="C112" s="62">
        <v>4</v>
      </c>
      <c r="D112" s="63">
        <v>3914.56</v>
      </c>
      <c r="E112" s="62"/>
      <c r="F112" s="63"/>
      <c r="G112" s="77">
        <f>C112+E112</f>
        <v>4</v>
      </c>
      <c r="H112" s="46">
        <f>D112+F112</f>
        <v>3914.56</v>
      </c>
      <c r="I112" s="62"/>
      <c r="J112" s="72"/>
      <c r="K112" s="65"/>
      <c r="L112" s="140"/>
      <c r="M112" s="68"/>
      <c r="N112" s="62">
        <v>4</v>
      </c>
      <c r="O112" s="141">
        <v>4262</v>
      </c>
      <c r="P112" s="66"/>
      <c r="Q112" s="53">
        <f>H112+J112+L112+M112+O112+P112</f>
        <v>8176.5599999999995</v>
      </c>
      <c r="R112" s="11"/>
      <c r="S112" s="71"/>
      <c r="T112" s="72"/>
      <c r="U112" s="67"/>
      <c r="V112" s="72"/>
      <c r="W112" s="57">
        <f>SUM(S112:V112)</f>
        <v>0</v>
      </c>
      <c r="X112" s="14"/>
      <c r="Y112" s="198" t="s">
        <v>125</v>
      </c>
      <c r="Z112" s="199"/>
      <c r="AA112" s="200"/>
    </row>
    <row r="113" spans="1:27" ht="17.25" customHeight="1" thickBot="1">
      <c r="A113" s="1">
        <f t="shared" si="29"/>
        <v>101</v>
      </c>
      <c r="B113" s="78" t="s">
        <v>97</v>
      </c>
      <c r="C113" s="62">
        <v>25</v>
      </c>
      <c r="D113" s="63">
        <v>23471.79</v>
      </c>
      <c r="E113" s="62"/>
      <c r="F113" s="63"/>
      <c r="G113" s="77">
        <f>C113+E113</f>
        <v>25</v>
      </c>
      <c r="H113" s="46">
        <f>D113+F113</f>
        <v>23471.79</v>
      </c>
      <c r="I113" s="62"/>
      <c r="J113" s="72"/>
      <c r="K113" s="65"/>
      <c r="L113" s="140"/>
      <c r="M113" s="68"/>
      <c r="N113" s="62">
        <v>23</v>
      </c>
      <c r="O113" s="141">
        <v>25023.74</v>
      </c>
      <c r="P113" s="66"/>
      <c r="Q113" s="53">
        <f>H113+J113+L113+M113+O113+P113</f>
        <v>48495.53</v>
      </c>
      <c r="R113" s="10"/>
      <c r="S113" s="105"/>
      <c r="T113" s="91"/>
      <c r="U113" s="106"/>
      <c r="V113" s="91"/>
      <c r="W113" s="107">
        <f>SUM(S113:V113)</f>
        <v>0</v>
      </c>
      <c r="X113" s="14"/>
      <c r="Y113" s="38" t="s">
        <v>117</v>
      </c>
      <c r="Z113" s="201"/>
      <c r="AA113" s="202"/>
    </row>
    <row r="114" spans="1:24" ht="30" customHeight="1" thickBot="1">
      <c r="A114" s="1">
        <f t="shared" si="29"/>
        <v>102</v>
      </c>
      <c r="B114" s="24" t="s">
        <v>111</v>
      </c>
      <c r="C114" s="25">
        <f aca="true" t="shared" si="39" ref="C114:Q114">SUM(C115:C122)</f>
        <v>31</v>
      </c>
      <c r="D114" s="26">
        <f t="shared" si="39"/>
        <v>30006.67</v>
      </c>
      <c r="E114" s="25">
        <f t="shared" si="39"/>
        <v>0</v>
      </c>
      <c r="F114" s="26">
        <f t="shared" si="39"/>
        <v>0</v>
      </c>
      <c r="G114" s="25">
        <f t="shared" si="39"/>
        <v>31</v>
      </c>
      <c r="H114" s="26">
        <f t="shared" si="39"/>
        <v>30006.67</v>
      </c>
      <c r="I114" s="25">
        <f t="shared" si="39"/>
        <v>28</v>
      </c>
      <c r="J114" s="40">
        <f t="shared" si="39"/>
        <v>13412.6</v>
      </c>
      <c r="K114" s="28">
        <f t="shared" si="39"/>
        <v>0</v>
      </c>
      <c r="L114" s="153">
        <f t="shared" si="39"/>
        <v>0</v>
      </c>
      <c r="M114" s="29">
        <f t="shared" si="39"/>
        <v>0</v>
      </c>
      <c r="N114" s="25">
        <f t="shared" si="39"/>
        <v>30</v>
      </c>
      <c r="O114" s="159">
        <f>SUM(O115:O122)</f>
        <v>33218.2</v>
      </c>
      <c r="P114" s="96">
        <f t="shared" si="39"/>
        <v>0</v>
      </c>
      <c r="Q114" s="37">
        <f t="shared" si="39"/>
        <v>76637.47</v>
      </c>
      <c r="R114" s="10"/>
      <c r="S114" s="34">
        <f>SUM(S115:S122)</f>
        <v>0</v>
      </c>
      <c r="T114" s="40">
        <f>SUM(T115:T122)</f>
        <v>0</v>
      </c>
      <c r="U114" s="30">
        <f>SUM(U115:U122)</f>
        <v>0</v>
      </c>
      <c r="V114" s="40">
        <f>SUM(V115:V122)</f>
        <v>0</v>
      </c>
      <c r="W114" s="203">
        <f>SUM(W115:W122)</f>
        <v>0</v>
      </c>
      <c r="X114" s="14"/>
    </row>
    <row r="115" spans="1:24" ht="17.25" customHeight="1">
      <c r="A115" s="1">
        <f t="shared" si="29"/>
        <v>103</v>
      </c>
      <c r="B115" s="73" t="s">
        <v>106</v>
      </c>
      <c r="C115" s="62"/>
      <c r="D115" s="63"/>
      <c r="E115" s="62"/>
      <c r="F115" s="63"/>
      <c r="G115" s="62"/>
      <c r="H115" s="46">
        <f>D115+F115</f>
        <v>0</v>
      </c>
      <c r="I115" s="62"/>
      <c r="J115" s="72"/>
      <c r="K115" s="65"/>
      <c r="L115" s="140"/>
      <c r="M115" s="68"/>
      <c r="N115" s="62"/>
      <c r="O115" s="141"/>
      <c r="P115" s="66"/>
      <c r="Q115" s="53">
        <f aca="true" t="shared" si="40" ref="Q115:Q122">H115+J115+L115+M115+O115+P115</f>
        <v>0</v>
      </c>
      <c r="R115" s="11"/>
      <c r="S115" s="54"/>
      <c r="T115" s="55"/>
      <c r="U115" s="56"/>
      <c r="V115" s="55"/>
      <c r="W115" s="57">
        <f aca="true" t="shared" si="41" ref="W115:W122">SUM(S115:V115)</f>
        <v>0</v>
      </c>
      <c r="X115" s="14"/>
    </row>
    <row r="116" spans="1:24" ht="17.25" customHeight="1">
      <c r="A116" s="1">
        <f t="shared" si="29"/>
        <v>104</v>
      </c>
      <c r="B116" s="61" t="s">
        <v>107</v>
      </c>
      <c r="C116" s="62"/>
      <c r="D116" s="63"/>
      <c r="E116" s="62"/>
      <c r="F116" s="63"/>
      <c r="G116" s="62"/>
      <c r="H116" s="46">
        <f>D116+F116</f>
        <v>0</v>
      </c>
      <c r="I116" s="62"/>
      <c r="J116" s="72"/>
      <c r="K116" s="65"/>
      <c r="L116" s="140"/>
      <c r="M116" s="68"/>
      <c r="N116" s="62"/>
      <c r="O116" s="141"/>
      <c r="P116" s="66"/>
      <c r="Q116" s="53">
        <f t="shared" si="40"/>
        <v>0</v>
      </c>
      <c r="R116" s="10"/>
      <c r="S116" s="71"/>
      <c r="T116" s="72"/>
      <c r="U116" s="67"/>
      <c r="V116" s="72"/>
      <c r="W116" s="57">
        <f t="shared" si="41"/>
        <v>0</v>
      </c>
      <c r="X116" s="14"/>
    </row>
    <row r="117" spans="1:24" ht="17.25" customHeight="1">
      <c r="A117" s="1">
        <f t="shared" si="29"/>
        <v>105</v>
      </c>
      <c r="B117" s="61" t="s">
        <v>108</v>
      </c>
      <c r="C117" s="62">
        <v>1</v>
      </c>
      <c r="D117" s="63">
        <v>979.59</v>
      </c>
      <c r="E117" s="62"/>
      <c r="F117" s="63"/>
      <c r="G117" s="77">
        <f aca="true" t="shared" si="42" ref="G117:H122">C117+E117</f>
        <v>1</v>
      </c>
      <c r="H117" s="46">
        <f t="shared" si="42"/>
        <v>979.59</v>
      </c>
      <c r="I117" s="62">
        <v>1</v>
      </c>
      <c r="J117" s="72">
        <v>517.4</v>
      </c>
      <c r="K117" s="65"/>
      <c r="L117" s="140"/>
      <c r="M117" s="68"/>
      <c r="N117" s="62">
        <v>1</v>
      </c>
      <c r="O117" s="141">
        <v>1028</v>
      </c>
      <c r="P117" s="66"/>
      <c r="Q117" s="53">
        <f t="shared" si="40"/>
        <v>2524.99</v>
      </c>
      <c r="R117" s="10"/>
      <c r="S117" s="71"/>
      <c r="T117" s="72"/>
      <c r="U117" s="67"/>
      <c r="V117" s="72"/>
      <c r="W117" s="57">
        <f t="shared" si="41"/>
        <v>0</v>
      </c>
      <c r="X117" s="14"/>
    </row>
    <row r="118" spans="1:24" ht="17.25" customHeight="1">
      <c r="A118" s="1">
        <f t="shared" si="29"/>
        <v>106</v>
      </c>
      <c r="B118" s="61" t="s">
        <v>96</v>
      </c>
      <c r="C118" s="62">
        <v>3</v>
      </c>
      <c r="D118" s="63">
        <v>2992.33</v>
      </c>
      <c r="E118" s="62"/>
      <c r="F118" s="63"/>
      <c r="G118" s="77">
        <f t="shared" si="42"/>
        <v>3</v>
      </c>
      <c r="H118" s="46">
        <f t="shared" si="42"/>
        <v>2992.33</v>
      </c>
      <c r="I118" s="62">
        <v>3</v>
      </c>
      <c r="J118" s="72">
        <v>1592</v>
      </c>
      <c r="K118" s="65"/>
      <c r="L118" s="140"/>
      <c r="M118" s="68"/>
      <c r="N118" s="62">
        <v>3</v>
      </c>
      <c r="O118" s="141">
        <v>3234</v>
      </c>
      <c r="P118" s="66"/>
      <c r="Q118" s="53">
        <f t="shared" si="40"/>
        <v>7818.33</v>
      </c>
      <c r="R118" s="11"/>
      <c r="S118" s="71"/>
      <c r="T118" s="72"/>
      <c r="U118" s="67"/>
      <c r="V118" s="72"/>
      <c r="W118" s="57">
        <f t="shared" si="41"/>
        <v>0</v>
      </c>
      <c r="X118" s="14"/>
    </row>
    <row r="119" spans="1:24" ht="17.25" customHeight="1">
      <c r="A119" s="1">
        <f t="shared" si="29"/>
        <v>107</v>
      </c>
      <c r="B119" s="61" t="s">
        <v>97</v>
      </c>
      <c r="C119" s="62">
        <v>27</v>
      </c>
      <c r="D119" s="63">
        <v>26034.75</v>
      </c>
      <c r="E119" s="62"/>
      <c r="F119" s="63"/>
      <c r="G119" s="77">
        <f t="shared" si="42"/>
        <v>27</v>
      </c>
      <c r="H119" s="46">
        <f t="shared" si="42"/>
        <v>26034.75</v>
      </c>
      <c r="I119" s="62">
        <v>24</v>
      </c>
      <c r="J119" s="72">
        <v>11303.2</v>
      </c>
      <c r="K119" s="65"/>
      <c r="L119" s="140"/>
      <c r="M119" s="68"/>
      <c r="N119" s="62">
        <v>26</v>
      </c>
      <c r="O119" s="141">
        <v>28956.2</v>
      </c>
      <c r="P119" s="66"/>
      <c r="Q119" s="53">
        <f t="shared" si="40"/>
        <v>66294.15</v>
      </c>
      <c r="R119" s="10"/>
      <c r="S119" s="71"/>
      <c r="T119" s="72"/>
      <c r="U119" s="67"/>
      <c r="V119" s="72"/>
      <c r="W119" s="57">
        <f t="shared" si="41"/>
        <v>0</v>
      </c>
      <c r="X119" s="14"/>
    </row>
    <row r="120" spans="1:24" ht="17.25" customHeight="1">
      <c r="A120" s="1">
        <f t="shared" si="29"/>
        <v>108</v>
      </c>
      <c r="B120" s="61" t="s">
        <v>99</v>
      </c>
      <c r="C120" s="62"/>
      <c r="D120" s="63"/>
      <c r="E120" s="62"/>
      <c r="F120" s="63"/>
      <c r="G120" s="77">
        <f t="shared" si="42"/>
        <v>0</v>
      </c>
      <c r="H120" s="46">
        <f t="shared" si="42"/>
        <v>0</v>
      </c>
      <c r="I120" s="62"/>
      <c r="J120" s="72"/>
      <c r="K120" s="65"/>
      <c r="L120" s="140"/>
      <c r="M120" s="68"/>
      <c r="N120" s="62"/>
      <c r="O120" s="141"/>
      <c r="P120" s="66"/>
      <c r="Q120" s="53">
        <f t="shared" si="40"/>
        <v>0</v>
      </c>
      <c r="R120" s="10"/>
      <c r="S120" s="71"/>
      <c r="T120" s="72"/>
      <c r="U120" s="67"/>
      <c r="V120" s="72"/>
      <c r="W120" s="57">
        <f t="shared" si="41"/>
        <v>0</v>
      </c>
      <c r="X120" s="14"/>
    </row>
    <row r="121" spans="1:24" ht="17.25" customHeight="1">
      <c r="A121" s="1">
        <f t="shared" si="29"/>
        <v>109</v>
      </c>
      <c r="B121" s="61" t="s">
        <v>100</v>
      </c>
      <c r="C121" s="62"/>
      <c r="D121" s="63"/>
      <c r="E121" s="62"/>
      <c r="F121" s="63"/>
      <c r="G121" s="77">
        <f t="shared" si="42"/>
        <v>0</v>
      </c>
      <c r="H121" s="46">
        <f t="shared" si="42"/>
        <v>0</v>
      </c>
      <c r="I121" s="62"/>
      <c r="J121" s="72"/>
      <c r="K121" s="65"/>
      <c r="L121" s="140"/>
      <c r="M121" s="68"/>
      <c r="N121" s="62"/>
      <c r="O121" s="141"/>
      <c r="P121" s="66"/>
      <c r="Q121" s="53">
        <f t="shared" si="40"/>
        <v>0</v>
      </c>
      <c r="R121" s="11"/>
      <c r="S121" s="71"/>
      <c r="T121" s="72"/>
      <c r="U121" s="67"/>
      <c r="V121" s="72"/>
      <c r="W121" s="57">
        <f t="shared" si="41"/>
        <v>0</v>
      </c>
      <c r="X121" s="14"/>
    </row>
    <row r="122" spans="1:27" s="23" customFormat="1" ht="17.25" customHeight="1" thickBot="1">
      <c r="A122" s="204">
        <f t="shared" si="29"/>
        <v>110</v>
      </c>
      <c r="B122" s="78" t="s">
        <v>101</v>
      </c>
      <c r="C122" s="62"/>
      <c r="D122" s="63"/>
      <c r="E122" s="62"/>
      <c r="F122" s="63"/>
      <c r="G122" s="77">
        <f t="shared" si="42"/>
        <v>0</v>
      </c>
      <c r="H122" s="46">
        <f t="shared" si="42"/>
        <v>0</v>
      </c>
      <c r="I122" s="62"/>
      <c r="J122" s="72"/>
      <c r="K122" s="65"/>
      <c r="L122" s="140"/>
      <c r="M122" s="68"/>
      <c r="N122" s="62"/>
      <c r="O122" s="141"/>
      <c r="P122" s="66"/>
      <c r="Q122" s="53">
        <f t="shared" si="40"/>
        <v>0</v>
      </c>
      <c r="R122" s="10"/>
      <c r="S122" s="105"/>
      <c r="T122" s="91"/>
      <c r="U122" s="106"/>
      <c r="V122" s="91"/>
      <c r="W122" s="57">
        <f t="shared" si="41"/>
        <v>0</v>
      </c>
      <c r="X122" s="14"/>
      <c r="Y122" s="4"/>
      <c r="Z122" s="4"/>
      <c r="AA122" s="4"/>
    </row>
    <row r="123" spans="1:27" s="23" customFormat="1" ht="23.25" customHeight="1" thickBot="1">
      <c r="A123" s="23">
        <f t="shared" si="29"/>
        <v>111</v>
      </c>
      <c r="B123" s="205" t="s">
        <v>112</v>
      </c>
      <c r="C123" s="206">
        <f aca="true" t="shared" si="43" ref="C123:Q123">+C114+C108+C102+C96+C90+C84+C77+C71+C65+C58+C51</f>
        <v>630</v>
      </c>
      <c r="D123" s="207">
        <f t="shared" si="43"/>
        <v>602267.8500000001</v>
      </c>
      <c r="E123" s="206">
        <f t="shared" si="43"/>
        <v>2</v>
      </c>
      <c r="F123" s="207">
        <f t="shared" si="43"/>
        <v>6136.06</v>
      </c>
      <c r="G123" s="206">
        <f t="shared" si="43"/>
        <v>632</v>
      </c>
      <c r="H123" s="207">
        <f t="shared" si="43"/>
        <v>608403.91</v>
      </c>
      <c r="I123" s="206">
        <f t="shared" si="43"/>
        <v>494</v>
      </c>
      <c r="J123" s="208">
        <f t="shared" si="43"/>
        <v>253104.85000000003</v>
      </c>
      <c r="K123" s="206">
        <f t="shared" si="43"/>
        <v>0</v>
      </c>
      <c r="L123" s="209">
        <f t="shared" si="43"/>
        <v>0</v>
      </c>
      <c r="M123" s="207">
        <f t="shared" si="43"/>
        <v>0</v>
      </c>
      <c r="N123" s="206">
        <f t="shared" si="43"/>
        <v>660</v>
      </c>
      <c r="O123" s="209">
        <f>+O114+O108+O102+O96+O90+O84+O77+O71+O65+O58+O51</f>
        <v>699996.1199999999</v>
      </c>
      <c r="P123" s="209">
        <f>+P114+P108+P102+P96+P90+P84+P77+P71+P65+P58+P51</f>
        <v>0</v>
      </c>
      <c r="Q123" s="208">
        <f t="shared" si="43"/>
        <v>1561504.88</v>
      </c>
      <c r="R123" s="10"/>
      <c r="S123" s="210">
        <f>S52+S59+S66+S72+S77+S84+S90+S96+S102+S114</f>
        <v>0</v>
      </c>
      <c r="T123" s="211">
        <f>T52+T59+T66+T72+T77+T84+T90+T96+T102+T114</f>
        <v>0</v>
      </c>
      <c r="U123" s="124">
        <f>+U114+U102+U96+U90+U84+U77+U72+U66+U59+U52</f>
        <v>0</v>
      </c>
      <c r="V123" s="211">
        <f>V51+V58+V65+V71+V77+V84+V90+V96+V102+V108+V114</f>
        <v>0</v>
      </c>
      <c r="W123" s="37">
        <f>W51+W58+W65+W71+W77+W84+W90+W96+W102+W108+W114</f>
        <v>0</v>
      </c>
      <c r="X123" s="14"/>
      <c r="Y123" s="4"/>
      <c r="Z123" s="4"/>
      <c r="AA123" s="4"/>
    </row>
    <row r="124" spans="1:24" ht="23.25" customHeight="1" thickBot="1">
      <c r="A124" s="4">
        <f t="shared" si="29"/>
        <v>112</v>
      </c>
      <c r="B124" s="212" t="s">
        <v>113</v>
      </c>
      <c r="C124" s="213">
        <f aca="true" t="shared" si="44" ref="C124:Q124">C49+C123</f>
        <v>750</v>
      </c>
      <c r="D124" s="214">
        <f t="shared" si="44"/>
        <v>696286.0000000001</v>
      </c>
      <c r="E124" s="215">
        <f t="shared" si="44"/>
        <v>2</v>
      </c>
      <c r="F124" s="216">
        <f t="shared" si="44"/>
        <v>6136.06</v>
      </c>
      <c r="G124" s="213">
        <f t="shared" si="44"/>
        <v>752</v>
      </c>
      <c r="H124" s="214">
        <f t="shared" si="44"/>
        <v>702422.06</v>
      </c>
      <c r="I124" s="213">
        <f t="shared" si="44"/>
        <v>494</v>
      </c>
      <c r="J124" s="217">
        <f t="shared" si="44"/>
        <v>253104.85000000003</v>
      </c>
      <c r="K124" s="218">
        <f t="shared" si="44"/>
        <v>84</v>
      </c>
      <c r="L124" s="219">
        <f t="shared" si="44"/>
        <v>137191.74</v>
      </c>
      <c r="M124" s="220">
        <f t="shared" si="44"/>
        <v>0</v>
      </c>
      <c r="N124" s="218">
        <f t="shared" si="44"/>
        <v>660</v>
      </c>
      <c r="O124" s="219">
        <f t="shared" si="44"/>
        <v>699996.1199999999</v>
      </c>
      <c r="P124" s="219">
        <f>P49+P123</f>
        <v>0</v>
      </c>
      <c r="Q124" s="217">
        <f t="shared" si="44"/>
        <v>1792714.77</v>
      </c>
      <c r="R124" s="11"/>
      <c r="S124" s="221">
        <v>0</v>
      </c>
      <c r="T124" s="222">
        <f>T49+T123</f>
        <v>0</v>
      </c>
      <c r="U124" s="219">
        <f>U50+U123</f>
        <v>0</v>
      </c>
      <c r="V124" s="222">
        <f>V49+V123</f>
        <v>0</v>
      </c>
      <c r="W124" s="220">
        <f>W49+W123</f>
        <v>0</v>
      </c>
      <c r="X124" s="14"/>
    </row>
    <row r="125" spans="1:24" ht="30" customHeight="1">
      <c r="A125" s="1">
        <f>A124+1</f>
        <v>113</v>
      </c>
      <c r="B125" s="223" t="s">
        <v>126</v>
      </c>
      <c r="C125" s="224">
        <v>751</v>
      </c>
      <c r="D125" s="225">
        <v>61438</v>
      </c>
      <c r="E125" s="224">
        <v>0</v>
      </c>
      <c r="F125" s="225"/>
      <c r="G125" s="77">
        <f>C125+E125</f>
        <v>751</v>
      </c>
      <c r="H125" s="46">
        <f>D125+F125</f>
        <v>61438</v>
      </c>
      <c r="I125" s="226"/>
      <c r="J125" s="227"/>
      <c r="K125" s="224"/>
      <c r="L125" s="228"/>
      <c r="M125" s="225"/>
      <c r="N125" s="224"/>
      <c r="O125" s="229"/>
      <c r="P125" s="227"/>
      <c r="Q125" s="53">
        <f>H125+J125+L125+M125+O125+P125</f>
        <v>61438</v>
      </c>
      <c r="R125" s="10"/>
      <c r="S125" s="230"/>
      <c r="T125" s="231"/>
      <c r="U125" s="232"/>
      <c r="V125" s="231"/>
      <c r="W125" s="53">
        <f>SUM(S125:V125)</f>
        <v>0</v>
      </c>
      <c r="X125" s="14"/>
    </row>
    <row r="126" spans="2:24" ht="18.75" customHeight="1">
      <c r="B126" s="223" t="s">
        <v>127</v>
      </c>
      <c r="C126" s="224"/>
      <c r="D126" s="225"/>
      <c r="E126" s="224"/>
      <c r="F126" s="225"/>
      <c r="G126" s="77">
        <f aca="true" t="shared" si="45" ref="G126:H138">C126+E126</f>
        <v>0</v>
      </c>
      <c r="H126" s="46">
        <f t="shared" si="45"/>
        <v>0</v>
      </c>
      <c r="I126" s="226"/>
      <c r="J126" s="227"/>
      <c r="K126" s="224"/>
      <c r="L126" s="228"/>
      <c r="M126" s="225"/>
      <c r="N126" s="224"/>
      <c r="O126" s="229"/>
      <c r="P126" s="227"/>
      <c r="Q126" s="53">
        <f>H126+J126+L126+M126+O126+P126</f>
        <v>0</v>
      </c>
      <c r="R126" s="11"/>
      <c r="S126" s="230"/>
      <c r="T126" s="231"/>
      <c r="U126" s="232"/>
      <c r="V126" s="231"/>
      <c r="W126" s="53">
        <f aca="true" t="shared" si="46" ref="W126:W138">SUM(S126:V126)</f>
        <v>0</v>
      </c>
      <c r="X126" s="14"/>
    </row>
    <row r="127" spans="1:24" ht="18.75" customHeight="1">
      <c r="A127" s="1">
        <f>A133+1</f>
        <v>115</v>
      </c>
      <c r="B127" s="223" t="s">
        <v>128</v>
      </c>
      <c r="C127" s="167"/>
      <c r="D127" s="168"/>
      <c r="E127" s="167"/>
      <c r="F127" s="168"/>
      <c r="G127" s="77">
        <f t="shared" si="45"/>
        <v>0</v>
      </c>
      <c r="H127" s="46">
        <f t="shared" si="45"/>
        <v>0</v>
      </c>
      <c r="I127" s="169"/>
      <c r="J127" s="170"/>
      <c r="K127" s="233">
        <v>1</v>
      </c>
      <c r="L127" s="234">
        <v>1118</v>
      </c>
      <c r="M127" s="235"/>
      <c r="N127" s="233">
        <v>1</v>
      </c>
      <c r="O127" s="234">
        <v>1118</v>
      </c>
      <c r="P127" s="236"/>
      <c r="Q127" s="53">
        <f>H127+J127+L127+M127+O127+P127</f>
        <v>2236</v>
      </c>
      <c r="R127" s="10"/>
      <c r="S127" s="237"/>
      <c r="T127" s="189"/>
      <c r="U127" s="238"/>
      <c r="V127" s="189"/>
      <c r="W127" s="53">
        <f t="shared" si="46"/>
        <v>0</v>
      </c>
      <c r="X127" s="14"/>
    </row>
    <row r="128" spans="1:24" ht="30" customHeight="1">
      <c r="A128" s="1">
        <f>A130+1</f>
        <v>117</v>
      </c>
      <c r="B128" s="223" t="s">
        <v>129</v>
      </c>
      <c r="C128" s="233"/>
      <c r="D128" s="235"/>
      <c r="E128" s="167"/>
      <c r="F128" s="168"/>
      <c r="G128" s="77">
        <f t="shared" si="45"/>
        <v>0</v>
      </c>
      <c r="H128" s="46">
        <f t="shared" si="45"/>
        <v>0</v>
      </c>
      <c r="I128" s="169"/>
      <c r="J128" s="170"/>
      <c r="K128" s="239"/>
      <c r="L128" s="240"/>
      <c r="M128" s="241"/>
      <c r="N128" s="242"/>
      <c r="O128" s="243"/>
      <c r="P128" s="244"/>
      <c r="Q128" s="53">
        <f>H128+J128+L128+M128+O128+P128</f>
        <v>0</v>
      </c>
      <c r="R128" s="10"/>
      <c r="S128" s="237"/>
      <c r="T128" s="178"/>
      <c r="U128" s="245"/>
      <c r="V128" s="178"/>
      <c r="W128" s="53">
        <f t="shared" si="46"/>
        <v>0</v>
      </c>
      <c r="X128" s="14"/>
    </row>
    <row r="129" spans="1:24" ht="30" customHeight="1">
      <c r="A129" s="1">
        <f>A128+1</f>
        <v>118</v>
      </c>
      <c r="B129" s="223" t="s">
        <v>130</v>
      </c>
      <c r="C129" s="233"/>
      <c r="D129" s="235"/>
      <c r="E129" s="246"/>
      <c r="F129" s="247"/>
      <c r="G129" s="77">
        <f t="shared" si="45"/>
        <v>0</v>
      </c>
      <c r="H129" s="46">
        <f t="shared" si="45"/>
        <v>0</v>
      </c>
      <c r="I129" s="248"/>
      <c r="J129" s="249"/>
      <c r="K129" s="250"/>
      <c r="L129" s="251"/>
      <c r="M129" s="252"/>
      <c r="N129" s="253"/>
      <c r="O129" s="254"/>
      <c r="P129" s="255"/>
      <c r="Q129" s="53">
        <f aca="true" t="shared" si="47" ref="Q129:Q138">H129+J129+L129+M129+O129+P129</f>
        <v>0</v>
      </c>
      <c r="R129" s="11"/>
      <c r="S129" s="256"/>
      <c r="T129" s="257"/>
      <c r="U129" s="258"/>
      <c r="V129" s="257"/>
      <c r="W129" s="53">
        <f t="shared" si="46"/>
        <v>0</v>
      </c>
      <c r="X129" s="14"/>
    </row>
    <row r="130" spans="1:24" ht="30" customHeight="1">
      <c r="A130" s="1">
        <f>A127+1</f>
        <v>116</v>
      </c>
      <c r="B130" s="259" t="s">
        <v>131</v>
      </c>
      <c r="C130" s="233">
        <v>2</v>
      </c>
      <c r="D130" s="235">
        <v>3655.9</v>
      </c>
      <c r="E130" s="260"/>
      <c r="F130" s="168"/>
      <c r="G130" s="77">
        <f t="shared" si="45"/>
        <v>2</v>
      </c>
      <c r="H130" s="46">
        <f t="shared" si="45"/>
        <v>3655.9</v>
      </c>
      <c r="I130" s="169"/>
      <c r="J130" s="170"/>
      <c r="K130" s="260"/>
      <c r="L130" s="261"/>
      <c r="M130" s="168"/>
      <c r="N130" s="167"/>
      <c r="O130" s="175"/>
      <c r="P130" s="170"/>
      <c r="Q130" s="53">
        <f t="shared" si="47"/>
        <v>3655.9</v>
      </c>
      <c r="R130" s="10"/>
      <c r="S130" s="237"/>
      <c r="T130" s="178"/>
      <c r="U130" s="245"/>
      <c r="V130" s="178"/>
      <c r="W130" s="53">
        <f t="shared" si="46"/>
        <v>0</v>
      </c>
      <c r="X130" s="14"/>
    </row>
    <row r="131" spans="1:24" ht="39" customHeight="1">
      <c r="A131" s="1">
        <f>A132+1</f>
        <v>120</v>
      </c>
      <c r="B131" s="262" t="s">
        <v>132</v>
      </c>
      <c r="C131" s="263">
        <v>28</v>
      </c>
      <c r="D131" s="264">
        <v>1872.94</v>
      </c>
      <c r="E131" s="265"/>
      <c r="F131" s="247"/>
      <c r="G131" s="77">
        <f t="shared" si="45"/>
        <v>28</v>
      </c>
      <c r="H131" s="46">
        <f t="shared" si="45"/>
        <v>1872.94</v>
      </c>
      <c r="I131" s="248"/>
      <c r="J131" s="249"/>
      <c r="K131" s="250"/>
      <c r="L131" s="251"/>
      <c r="M131" s="252"/>
      <c r="N131" s="253"/>
      <c r="O131" s="254"/>
      <c r="P131" s="255"/>
      <c r="Q131" s="53">
        <f t="shared" si="47"/>
        <v>1872.94</v>
      </c>
      <c r="R131" s="10"/>
      <c r="S131" s="237"/>
      <c r="T131" s="178"/>
      <c r="U131" s="245"/>
      <c r="V131" s="178"/>
      <c r="W131" s="53">
        <f t="shared" si="46"/>
        <v>0</v>
      </c>
      <c r="X131" s="14"/>
    </row>
    <row r="132" spans="1:24" ht="38.25" customHeight="1">
      <c r="A132" s="1">
        <f>A129+1</f>
        <v>119</v>
      </c>
      <c r="B132" s="262" t="s">
        <v>133</v>
      </c>
      <c r="C132" s="263">
        <v>53</v>
      </c>
      <c r="D132" s="264">
        <v>1.96</v>
      </c>
      <c r="E132" s="246"/>
      <c r="F132" s="247"/>
      <c r="G132" s="77">
        <f t="shared" si="45"/>
        <v>53</v>
      </c>
      <c r="H132" s="46">
        <f t="shared" si="45"/>
        <v>1.96</v>
      </c>
      <c r="I132" s="248"/>
      <c r="J132" s="249"/>
      <c r="K132" s="250"/>
      <c r="L132" s="251"/>
      <c r="M132" s="252"/>
      <c r="N132" s="253"/>
      <c r="O132" s="254"/>
      <c r="P132" s="255"/>
      <c r="Q132" s="53">
        <f t="shared" si="47"/>
        <v>1.96</v>
      </c>
      <c r="R132" s="11"/>
      <c r="S132" s="266"/>
      <c r="T132" s="267"/>
      <c r="U132" s="268"/>
      <c r="V132" s="267"/>
      <c r="W132" s="53">
        <f t="shared" si="46"/>
        <v>0</v>
      </c>
      <c r="X132" s="14"/>
    </row>
    <row r="133" spans="1:24" ht="30.75" customHeight="1">
      <c r="A133" s="1">
        <f>A125+1</f>
        <v>114</v>
      </c>
      <c r="B133" s="262" t="s">
        <v>134</v>
      </c>
      <c r="C133" s="167"/>
      <c r="D133" s="168"/>
      <c r="E133" s="167"/>
      <c r="F133" s="168"/>
      <c r="G133" s="77">
        <f t="shared" si="45"/>
        <v>0</v>
      </c>
      <c r="H133" s="46">
        <f t="shared" si="45"/>
        <v>0</v>
      </c>
      <c r="I133" s="169"/>
      <c r="J133" s="170"/>
      <c r="K133" s="260"/>
      <c r="L133" s="261"/>
      <c r="M133" s="168"/>
      <c r="N133" s="167"/>
      <c r="O133" s="175"/>
      <c r="P133" s="170"/>
      <c r="Q133" s="53">
        <f t="shared" si="47"/>
        <v>0</v>
      </c>
      <c r="R133" s="10"/>
      <c r="S133" s="230"/>
      <c r="T133" s="231"/>
      <c r="U133" s="232"/>
      <c r="V133" s="231"/>
      <c r="W133" s="53">
        <f t="shared" si="46"/>
        <v>0</v>
      </c>
      <c r="X133" s="14"/>
    </row>
    <row r="134" spans="2:24" ht="30" customHeight="1">
      <c r="B134" s="262" t="s">
        <v>135</v>
      </c>
      <c r="C134" s="167"/>
      <c r="D134" s="168"/>
      <c r="E134" s="167"/>
      <c r="F134" s="168"/>
      <c r="G134" s="77">
        <f t="shared" si="45"/>
        <v>0</v>
      </c>
      <c r="H134" s="46">
        <f t="shared" si="45"/>
        <v>0</v>
      </c>
      <c r="I134" s="169"/>
      <c r="J134" s="170"/>
      <c r="K134" s="260"/>
      <c r="L134" s="261"/>
      <c r="M134" s="168"/>
      <c r="N134" s="167"/>
      <c r="O134" s="175"/>
      <c r="P134" s="170"/>
      <c r="Q134" s="53">
        <f t="shared" si="47"/>
        <v>0</v>
      </c>
      <c r="R134" s="10"/>
      <c r="S134" s="230"/>
      <c r="T134" s="231"/>
      <c r="U134" s="232"/>
      <c r="V134" s="231"/>
      <c r="W134" s="53">
        <f t="shared" si="46"/>
        <v>0</v>
      </c>
      <c r="X134" s="14"/>
    </row>
    <row r="135" spans="1:24" ht="45" customHeight="1">
      <c r="A135" s="1">
        <f>A131+1</f>
        <v>121</v>
      </c>
      <c r="B135" s="262" t="s">
        <v>136</v>
      </c>
      <c r="C135" s="233"/>
      <c r="D135" s="235"/>
      <c r="E135" s="260"/>
      <c r="F135" s="168"/>
      <c r="G135" s="77">
        <f t="shared" si="45"/>
        <v>0</v>
      </c>
      <c r="H135" s="46">
        <f t="shared" si="45"/>
        <v>0</v>
      </c>
      <c r="I135" s="169"/>
      <c r="J135" s="170"/>
      <c r="K135" s="260"/>
      <c r="L135" s="261"/>
      <c r="M135" s="168"/>
      <c r="N135" s="167"/>
      <c r="O135" s="175"/>
      <c r="P135" s="170"/>
      <c r="Q135" s="53">
        <f t="shared" si="47"/>
        <v>0</v>
      </c>
      <c r="R135" s="11"/>
      <c r="S135" s="237"/>
      <c r="T135" s="178"/>
      <c r="U135" s="245"/>
      <c r="V135" s="178"/>
      <c r="W135" s="53">
        <f t="shared" si="46"/>
        <v>0</v>
      </c>
      <c r="X135" s="14"/>
    </row>
    <row r="136" spans="2:24" ht="30" customHeight="1">
      <c r="B136" s="262" t="s">
        <v>137</v>
      </c>
      <c r="C136" s="269"/>
      <c r="D136" s="270"/>
      <c r="E136" s="271"/>
      <c r="F136" s="272"/>
      <c r="G136" s="77">
        <f t="shared" si="45"/>
        <v>0</v>
      </c>
      <c r="H136" s="46">
        <f t="shared" si="45"/>
        <v>0</v>
      </c>
      <c r="I136" s="273"/>
      <c r="J136" s="274"/>
      <c r="K136" s="271"/>
      <c r="L136" s="275"/>
      <c r="M136" s="272"/>
      <c r="N136" s="269"/>
      <c r="O136" s="276"/>
      <c r="P136" s="274"/>
      <c r="Q136" s="53">
        <f t="shared" si="47"/>
        <v>0</v>
      </c>
      <c r="R136" s="10"/>
      <c r="S136" s="266"/>
      <c r="T136" s="267"/>
      <c r="U136" s="268"/>
      <c r="V136" s="267"/>
      <c r="W136" s="53">
        <f t="shared" si="46"/>
        <v>0</v>
      </c>
      <c r="X136" s="14"/>
    </row>
    <row r="137" spans="2:24" ht="45" customHeight="1">
      <c r="B137" s="259" t="s">
        <v>138</v>
      </c>
      <c r="C137" s="167"/>
      <c r="D137" s="235"/>
      <c r="E137" s="260"/>
      <c r="F137" s="168"/>
      <c r="G137" s="77">
        <f t="shared" si="45"/>
        <v>0</v>
      </c>
      <c r="H137" s="46">
        <f t="shared" si="45"/>
        <v>0</v>
      </c>
      <c r="I137" s="169"/>
      <c r="J137" s="170"/>
      <c r="K137" s="260"/>
      <c r="L137" s="261"/>
      <c r="M137" s="168"/>
      <c r="N137" s="167"/>
      <c r="O137" s="175"/>
      <c r="P137" s="170"/>
      <c r="Q137" s="53">
        <f t="shared" si="47"/>
        <v>0</v>
      </c>
      <c r="R137" s="10"/>
      <c r="S137" s="237"/>
      <c r="T137" s="178"/>
      <c r="U137" s="245"/>
      <c r="V137" s="178"/>
      <c r="W137" s="53">
        <f t="shared" si="46"/>
        <v>0</v>
      </c>
      <c r="X137" s="14"/>
    </row>
    <row r="138" spans="2:24" ht="30" customHeight="1" thickBot="1">
      <c r="B138" s="277" t="s">
        <v>139</v>
      </c>
      <c r="C138" s="269"/>
      <c r="D138" s="270"/>
      <c r="E138" s="271"/>
      <c r="F138" s="272"/>
      <c r="G138" s="77">
        <f t="shared" si="45"/>
        <v>0</v>
      </c>
      <c r="H138" s="46">
        <f t="shared" si="45"/>
        <v>0</v>
      </c>
      <c r="I138" s="273"/>
      <c r="J138" s="274"/>
      <c r="K138" s="271"/>
      <c r="L138" s="275"/>
      <c r="M138" s="272"/>
      <c r="N138" s="269"/>
      <c r="O138" s="276"/>
      <c r="P138" s="274"/>
      <c r="Q138" s="53">
        <f t="shared" si="47"/>
        <v>0</v>
      </c>
      <c r="R138" s="11"/>
      <c r="S138" s="278"/>
      <c r="T138" s="279"/>
      <c r="U138" s="268"/>
      <c r="V138" s="267"/>
      <c r="W138" s="53">
        <f t="shared" si="46"/>
        <v>0</v>
      </c>
      <c r="X138" s="14"/>
    </row>
    <row r="139" spans="1:27" s="282" customFormat="1" ht="24" customHeight="1" thickBot="1">
      <c r="A139" s="4"/>
      <c r="B139" s="280" t="s">
        <v>140</v>
      </c>
      <c r="C139" s="117">
        <f>SUM(C125:C138)</f>
        <v>834</v>
      </c>
      <c r="D139" s="122">
        <f>SUM(D125:D138)</f>
        <v>66968.8</v>
      </c>
      <c r="E139" s="117">
        <f>SUM(E125:E138)</f>
        <v>0</v>
      </c>
      <c r="F139" s="122">
        <f>SUM(F125:F135)</f>
        <v>0</v>
      </c>
      <c r="G139" s="117">
        <f>SUM(G125:G138)</f>
        <v>834</v>
      </c>
      <c r="H139" s="122">
        <f>SUM(H125:H135)</f>
        <v>66968.8</v>
      </c>
      <c r="I139" s="117">
        <f>SUM(I125:I138)</f>
        <v>0</v>
      </c>
      <c r="J139" s="118">
        <f>SUM(J125:J133)</f>
        <v>0</v>
      </c>
      <c r="K139" s="117">
        <f>SUM(K125:K138)</f>
        <v>1</v>
      </c>
      <c r="L139" s="281">
        <f>SUM(L125:L133)</f>
        <v>1118</v>
      </c>
      <c r="M139" s="122">
        <f>SUM(M125:M133)</f>
        <v>0</v>
      </c>
      <c r="N139" s="117">
        <f>SUM(N125:N138)</f>
        <v>1</v>
      </c>
      <c r="O139" s="121">
        <f>SUM(O125:O138)</f>
        <v>1118</v>
      </c>
      <c r="P139" s="118">
        <f>SUM(P125:P133)</f>
        <v>0</v>
      </c>
      <c r="Q139" s="122">
        <f>SUM(Q125:Q135)</f>
        <v>69204.8</v>
      </c>
      <c r="R139" s="10"/>
      <c r="S139" s="210">
        <f>SUM(S125:S138)</f>
        <v>0</v>
      </c>
      <c r="T139" s="211">
        <f>SUM(T125:T138)</f>
        <v>0</v>
      </c>
      <c r="U139" s="210">
        <f>SUM(U125:U138)</f>
        <v>0</v>
      </c>
      <c r="V139" s="37">
        <f>SUM(V125:V138)</f>
        <v>0</v>
      </c>
      <c r="W139" s="211">
        <f>SUM(W125:W138)</f>
        <v>0</v>
      </c>
      <c r="X139" s="14"/>
      <c r="Y139" s="4"/>
      <c r="Z139" s="4"/>
      <c r="AA139" s="4"/>
    </row>
    <row r="140" spans="1:27" s="282" customFormat="1" ht="24" customHeight="1" thickBot="1">
      <c r="A140" s="4"/>
      <c r="B140" s="283" t="s">
        <v>141</v>
      </c>
      <c r="C140" s="284">
        <f aca="true" t="shared" si="48" ref="C140:Q140">C124+C139</f>
        <v>1584</v>
      </c>
      <c r="D140" s="285">
        <f t="shared" si="48"/>
        <v>763254.8000000002</v>
      </c>
      <c r="E140" s="284">
        <f t="shared" si="48"/>
        <v>2</v>
      </c>
      <c r="F140" s="285">
        <f t="shared" si="48"/>
        <v>6136.06</v>
      </c>
      <c r="G140" s="284">
        <f t="shared" si="48"/>
        <v>1586</v>
      </c>
      <c r="H140" s="285">
        <f t="shared" si="48"/>
        <v>769390.8600000001</v>
      </c>
      <c r="I140" s="284">
        <f t="shared" si="48"/>
        <v>494</v>
      </c>
      <c r="J140" s="286">
        <f t="shared" si="48"/>
        <v>253104.85000000003</v>
      </c>
      <c r="K140" s="284">
        <f t="shared" si="48"/>
        <v>85</v>
      </c>
      <c r="L140" s="287">
        <f t="shared" si="48"/>
        <v>138309.74</v>
      </c>
      <c r="M140" s="285">
        <f t="shared" si="48"/>
        <v>0</v>
      </c>
      <c r="N140" s="284">
        <f t="shared" si="48"/>
        <v>661</v>
      </c>
      <c r="O140" s="287">
        <f t="shared" si="48"/>
        <v>701114.1199999999</v>
      </c>
      <c r="P140" s="287">
        <f t="shared" si="48"/>
        <v>0</v>
      </c>
      <c r="Q140" s="285">
        <f t="shared" si="48"/>
        <v>1861919.57</v>
      </c>
      <c r="R140" s="10"/>
      <c r="S140" s="210">
        <f>S124+S139</f>
        <v>0</v>
      </c>
      <c r="T140" s="37">
        <f>T124+T139</f>
        <v>0</v>
      </c>
      <c r="U140" s="210">
        <f>U124+U139</f>
        <v>0</v>
      </c>
      <c r="V140" s="37">
        <f>V124+V139</f>
        <v>0</v>
      </c>
      <c r="W140" s="37">
        <f>W124+W139</f>
        <v>0</v>
      </c>
      <c r="X140" s="14"/>
      <c r="Y140" s="4"/>
      <c r="Z140" s="4"/>
      <c r="AA140" s="4"/>
    </row>
    <row r="141" spans="12:23" ht="12.75" thickBot="1">
      <c r="L141" s="4" t="s">
        <v>142</v>
      </c>
      <c r="Q141" s="4"/>
      <c r="R141" s="11"/>
      <c r="W141" s="4"/>
    </row>
    <row r="142" spans="2:23" ht="21.75" customHeight="1" thickBot="1">
      <c r="B142" s="307" t="s">
        <v>143</v>
      </c>
      <c r="C142" s="309" t="s">
        <v>144</v>
      </c>
      <c r="D142" s="310"/>
      <c r="E142" s="309" t="s">
        <v>145</v>
      </c>
      <c r="F142" s="310"/>
      <c r="G142" s="309"/>
      <c r="H142" s="310"/>
      <c r="I142" s="288"/>
      <c r="J142" s="289"/>
      <c r="K142" s="290"/>
      <c r="L142" s="288"/>
      <c r="M142" s="289"/>
      <c r="N142" s="290"/>
      <c r="O142" s="291" t="s">
        <v>146</v>
      </c>
      <c r="Q142" s="4"/>
      <c r="R142" s="10"/>
      <c r="W142" s="4"/>
    </row>
    <row r="143" spans="2:23" ht="21.75" customHeight="1" thickBot="1">
      <c r="B143" s="308"/>
      <c r="C143" s="292">
        <v>751</v>
      </c>
      <c r="D143" s="293">
        <v>4022</v>
      </c>
      <c r="E143" s="292">
        <v>751</v>
      </c>
      <c r="F143" s="293">
        <v>2451.73</v>
      </c>
      <c r="G143" s="294"/>
      <c r="H143" s="295"/>
      <c r="I143" s="296"/>
      <c r="J143" s="297"/>
      <c r="K143" s="298"/>
      <c r="L143" s="296"/>
      <c r="M143" s="297"/>
      <c r="N143" s="298"/>
      <c r="O143" s="160">
        <f>D143+F143+H143+J143+K143+M143+N143</f>
        <v>6473.73</v>
      </c>
      <c r="Q143" s="4"/>
      <c r="R143" s="10"/>
      <c r="W143" s="4"/>
    </row>
    <row r="144" spans="17:23" ht="12.75" thickBot="1">
      <c r="Q144" s="4"/>
      <c r="W144" s="4"/>
    </row>
    <row r="145" spans="2:23" ht="21" customHeight="1" thickBot="1">
      <c r="B145" s="299" t="s">
        <v>125</v>
      </c>
      <c r="C145" s="300"/>
      <c r="D145" s="301"/>
      <c r="Q145" s="4"/>
      <c r="W145" s="4"/>
    </row>
    <row r="146" spans="2:23" ht="21" customHeight="1" thickBot="1">
      <c r="B146" s="302" t="s">
        <v>147</v>
      </c>
      <c r="C146" s="303"/>
      <c r="D146" s="304"/>
      <c r="O146" s="305"/>
      <c r="Q146" s="4"/>
      <c r="W146" s="4"/>
    </row>
    <row r="147" spans="2:23" ht="21" customHeight="1" thickBot="1">
      <c r="B147" s="302" t="s">
        <v>148</v>
      </c>
      <c r="C147" s="303"/>
      <c r="D147" s="304"/>
      <c r="Q147" s="4"/>
      <c r="W147" s="4"/>
    </row>
    <row r="148" spans="17:23" ht="12">
      <c r="Q148" s="4"/>
      <c r="R148" s="11"/>
      <c r="W148" s="4"/>
    </row>
    <row r="149" spans="4:17" ht="15">
      <c r="D149" s="305"/>
      <c r="Q149" s="306"/>
    </row>
    <row r="150" spans="4:8" ht="12.75">
      <c r="D150" s="305"/>
      <c r="F150" s="305"/>
      <c r="H150" s="305"/>
    </row>
    <row r="512" ht="12.75" customHeight="1"/>
  </sheetData>
  <sheetProtection/>
  <mergeCells count="40">
    <mergeCell ref="B1:D1"/>
    <mergeCell ref="B2:AA2"/>
    <mergeCell ref="B7:B11"/>
    <mergeCell ref="S7:W7"/>
    <mergeCell ref="C8:Q8"/>
    <mergeCell ref="S8:W8"/>
    <mergeCell ref="Y8:AA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Q9:Q11"/>
    <mergeCell ref="S50:W50"/>
    <mergeCell ref="Y50:AA50"/>
    <mergeCell ref="S9:S11"/>
    <mergeCell ref="T9:T11"/>
    <mergeCell ref="U9:U11"/>
    <mergeCell ref="V9:V11"/>
    <mergeCell ref="W9:W11"/>
    <mergeCell ref="Y9:Y11"/>
    <mergeCell ref="B142:B143"/>
    <mergeCell ref="C142:D142"/>
    <mergeCell ref="E142:F142"/>
    <mergeCell ref="G142:H142"/>
    <mergeCell ref="Z9:Z11"/>
    <mergeCell ref="AA9:AA11"/>
    <mergeCell ref="B12:Q12"/>
    <mergeCell ref="S12:W12"/>
    <mergeCell ref="Y12:AA12"/>
    <mergeCell ref="B50:Q50"/>
  </mergeCells>
  <printOptions/>
  <pageMargins left="0.5905511811023623" right="0" top="0.3937007874015748" bottom="0.3937007874015748" header="0" footer="0"/>
  <pageSetup horizontalDpi="600" verticalDpi="600" orientation="portrait" paperSize="9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Estela Mori Ramirez</dc:creator>
  <cp:keywords/>
  <dc:description/>
  <cp:lastModifiedBy>Administrador</cp:lastModifiedBy>
  <cp:lastPrinted>2010-11-06T17:07:39Z</cp:lastPrinted>
  <dcterms:created xsi:type="dcterms:W3CDTF">2010-11-06T16:46:57Z</dcterms:created>
  <dcterms:modified xsi:type="dcterms:W3CDTF">2011-02-10T19:59:35Z</dcterms:modified>
  <cp:category/>
  <cp:version/>
  <cp:contentType/>
  <cp:contentStatus/>
</cp:coreProperties>
</file>