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9620" windowHeight="7430" activeTab="0"/>
  </bookViews>
  <sheets>
    <sheet name="BARBIE" sheetId="1" r:id="rId1"/>
  </sheets>
  <definedNames/>
  <calcPr fullCalcOnLoad="1"/>
</workbook>
</file>

<file path=xl/comments1.xml><?xml version="1.0" encoding="utf-8"?>
<comments xmlns="http://schemas.openxmlformats.org/spreadsheetml/2006/main">
  <authors>
    <author>wvasquezt</author>
  </authors>
  <commentList>
    <comment ref="G8" authorId="0">
      <text>
        <r>
          <rPr>
            <b/>
            <sz val="8"/>
            <rFont val="Tahoma"/>
            <family val="2"/>
          </rPr>
          <t>wvasquezt:</t>
        </r>
        <r>
          <rPr>
            <sz val="8"/>
            <rFont val="Tahoma"/>
            <family val="2"/>
          </rPr>
          <t xml:space="preserve">
debe cuadrar a meta,  zorro,  etc. Igual las demas columnas </t>
        </r>
      </text>
    </comment>
  </commentList>
</comments>
</file>

<file path=xl/sharedStrings.xml><?xml version="1.0" encoding="utf-8"?>
<sst xmlns="http://schemas.openxmlformats.org/spreadsheetml/2006/main" count="248" uniqueCount="148">
  <si>
    <t>TOTAL</t>
  </si>
  <si>
    <t>CIRUJANO DENTISTA</t>
  </si>
  <si>
    <t>MINISTERIO DE SALUD</t>
  </si>
  <si>
    <t>ANEXO  B</t>
  </si>
  <si>
    <t>DECLARACION JURADA SUSTENTO DEL COSTO DE  EJECUCION DE GASTO DEL MES DE AGOSTO - 2010</t>
  </si>
  <si>
    <t>SECTOR : 11 - SALUD</t>
  </si>
  <si>
    <t>PLIEGO  : 11 - MINISTERIO DE SALUD</t>
  </si>
  <si>
    <t>UND. EJEC.  :   032 - HOSPITAL "VICTOR LARCO HERRERA"</t>
  </si>
  <si>
    <t>CATEGORIA Y NIVEL</t>
  </si>
  <si>
    <t>RECURSOS ORDINARIOS</t>
  </si>
  <si>
    <t>RECURSOS DIRECTAMENTE RECAUDADOS</t>
  </si>
  <si>
    <t>EJECUCION   MENSUAL</t>
  </si>
  <si>
    <t>G.G.G. 2</t>
  </si>
  <si>
    <t xml:space="preserve">PEA                                          </t>
  </si>
  <si>
    <t>REMUNERACION NOMBRADO                        (1)</t>
  </si>
  <si>
    <t>PEA</t>
  </si>
  <si>
    <t>REMUNERACION CONTRATADO                        (3)</t>
  </si>
  <si>
    <t>TOTAL   PUP            (1) +(2)</t>
  </si>
  <si>
    <t>GUARDIA HOSPITALARIA                        (3)</t>
  </si>
  <si>
    <t>CAFAE                     (4)</t>
  </si>
  <si>
    <t>INCENTIVO LABORAL OCASIONAL CAFAE
(5)</t>
  </si>
  <si>
    <t>AETA    
(6)</t>
  </si>
  <si>
    <t>INCENTIVO LABORAL OCASIONAL  AETA
(7)</t>
  </si>
  <si>
    <t>TOTAL  GENERAL</t>
  </si>
  <si>
    <t xml:space="preserve">CAFAE   (1)                  </t>
  </si>
  <si>
    <t>CAFAE OCASIONAL (2)</t>
  </si>
  <si>
    <t xml:space="preserve">AETA  (3)               </t>
  </si>
  <si>
    <t>AETA OCASIONAL
(2)</t>
  </si>
  <si>
    <t xml:space="preserve">TOTAL MENSUAL
(1 AL 4) </t>
  </si>
  <si>
    <t>PENSION                       (1)</t>
  </si>
  <si>
    <t>01, CARRERA  ADMINISTRATIVA</t>
  </si>
  <si>
    <t xml:space="preserve">  FUNC.Y DIRECTIVOS</t>
  </si>
  <si>
    <t>VS</t>
  </si>
  <si>
    <t xml:space="preserve">F-8 </t>
  </si>
  <si>
    <t>F-7</t>
  </si>
  <si>
    <t>F-6</t>
  </si>
  <si>
    <t>F-5</t>
  </si>
  <si>
    <t>F-4</t>
  </si>
  <si>
    <t>F-3</t>
  </si>
  <si>
    <t>F-2</t>
  </si>
  <si>
    <t>F-1</t>
  </si>
  <si>
    <t>PROFESIONALES</t>
  </si>
  <si>
    <t xml:space="preserve">   PROF. ADMINISTRATIVOS</t>
  </si>
  <si>
    <t xml:space="preserve"> SPA</t>
  </si>
  <si>
    <t>PROFESIONAL SPA</t>
  </si>
  <si>
    <t>SPB</t>
  </si>
  <si>
    <t>PROFESIONAL SPB</t>
  </si>
  <si>
    <t xml:space="preserve"> SPC</t>
  </si>
  <si>
    <t>PROFESIONAL SPC</t>
  </si>
  <si>
    <t xml:space="preserve"> SPD</t>
  </si>
  <si>
    <t>PROFESIONAL SPD</t>
  </si>
  <si>
    <t xml:space="preserve"> SPE</t>
  </si>
  <si>
    <t>PROFESIONAL SPE</t>
  </si>
  <si>
    <t xml:space="preserve"> SPF</t>
  </si>
  <si>
    <t>PROFESIONAL SPF</t>
  </si>
  <si>
    <t xml:space="preserve">   TECNICOS  </t>
  </si>
  <si>
    <t xml:space="preserve">   TEC. ADMINISTRATIVOS</t>
  </si>
  <si>
    <t xml:space="preserve"> STA</t>
  </si>
  <si>
    <t>TECNICO STA</t>
  </si>
  <si>
    <t xml:space="preserve"> STB</t>
  </si>
  <si>
    <t>TECNICO STB</t>
  </si>
  <si>
    <t xml:space="preserve"> STC</t>
  </si>
  <si>
    <t>TECNICO STC</t>
  </si>
  <si>
    <t>STD</t>
  </si>
  <si>
    <t>TECNICO STD</t>
  </si>
  <si>
    <t xml:space="preserve"> STE</t>
  </si>
  <si>
    <t>TECNICO STE</t>
  </si>
  <si>
    <t xml:space="preserve"> STF</t>
  </si>
  <si>
    <t>TECNICO STF</t>
  </si>
  <si>
    <t xml:space="preserve">   AUXILIARES </t>
  </si>
  <si>
    <t xml:space="preserve">   AUX. ADMINISTRATIVOS</t>
  </si>
  <si>
    <t xml:space="preserve"> SAA</t>
  </si>
  <si>
    <t>AUXILIAR SAA</t>
  </si>
  <si>
    <t xml:space="preserve"> SAB.</t>
  </si>
  <si>
    <t>AUXILIAR SAB.</t>
  </si>
  <si>
    <t xml:space="preserve"> SAC</t>
  </si>
  <si>
    <t>AUXILIAR SAC</t>
  </si>
  <si>
    <t xml:space="preserve"> SAD</t>
  </si>
  <si>
    <t>AUXILIAR SAD</t>
  </si>
  <si>
    <t>SAE</t>
  </si>
  <si>
    <t>AUXILIAR SAE</t>
  </si>
  <si>
    <t xml:space="preserve">     ESCALAFONADOS ADM.</t>
  </si>
  <si>
    <t>SUB -TOTAL ADM (01)</t>
  </si>
  <si>
    <t xml:space="preserve">   PERSONAL  CON LABORES ASISTENCIALES</t>
  </si>
  <si>
    <t>PERSONAL CON LABOR ASISTENCIAL</t>
  </si>
  <si>
    <t>PROFESIONALES DE LA  SALUD</t>
  </si>
  <si>
    <t>MEDICOS</t>
  </si>
  <si>
    <t>N-5</t>
  </si>
  <si>
    <t xml:space="preserve"> SPB</t>
  </si>
  <si>
    <t>N-4</t>
  </si>
  <si>
    <t>N-3</t>
  </si>
  <si>
    <t>N-2</t>
  </si>
  <si>
    <t>N-1</t>
  </si>
  <si>
    <t>MEDICO RESIDENTE</t>
  </si>
  <si>
    <t>ENFERMERAS</t>
  </si>
  <si>
    <t>OBSTETRICES</t>
  </si>
  <si>
    <t xml:space="preserve">   AUXILIAR  </t>
  </si>
  <si>
    <t>V</t>
  </si>
  <si>
    <t>IV</t>
  </si>
  <si>
    <t xml:space="preserve"> SAB</t>
  </si>
  <si>
    <t>III</t>
  </si>
  <si>
    <t>II</t>
  </si>
  <si>
    <t>I</t>
  </si>
  <si>
    <t xml:space="preserve"> SAE</t>
  </si>
  <si>
    <t xml:space="preserve">     ESCALAFONADOS</t>
  </si>
  <si>
    <t>TECNOLOGOS  MEDICOS</t>
  </si>
  <si>
    <t>VIII</t>
  </si>
  <si>
    <t>VII</t>
  </si>
  <si>
    <t>VI</t>
  </si>
  <si>
    <t>PSICOLOGOS</t>
  </si>
  <si>
    <t>N-1 RESIDENTES</t>
  </si>
  <si>
    <t>OTROS  PROF. DE LA SALUD
(NIVELES PUP 28,37,46,55)</t>
  </si>
  <si>
    <t>SUB TOTAL ASISTENCIAL (2)</t>
  </si>
  <si>
    <t>SUB TOTAL PUP NORMAL (1+2)</t>
  </si>
  <si>
    <t>NO RENOVABLES</t>
  </si>
  <si>
    <t>2.2.11.13 (5.2.11.13)</t>
  </si>
  <si>
    <t>2.2.11.21 (5.2.11.18)</t>
  </si>
  <si>
    <t>2.5.51.21 (5.2.11.70)</t>
  </si>
  <si>
    <t>2.2.22.12 (5.2.11.40)</t>
  </si>
  <si>
    <t>MUNICIPALIDAD DE LIMA</t>
  </si>
  <si>
    <t>TOTAL GENERAL</t>
  </si>
  <si>
    <t>SEPELIO Y LUTO</t>
  </si>
  <si>
    <t>2.2.23.42(Activos)</t>
  </si>
  <si>
    <t>2.2.23.43(Pensionistas)</t>
  </si>
  <si>
    <t>SENTENCIA JUDICIAL</t>
  </si>
  <si>
    <t>G.G.G. 5</t>
  </si>
  <si>
    <t>CUOTA PATRONAL 9% (PUP)
21.31.15</t>
  </si>
  <si>
    <t>DESTACADOS (RESIDENTES)</t>
  </si>
  <si>
    <t xml:space="preserve">DESTACADOS    </t>
  </si>
  <si>
    <t>AGUINALDO FIESTA PATRIAS Y NAVIDAD 21.19.12</t>
  </si>
  <si>
    <t>BONIFICACION POR ESCOLARIDAD
21.19.13</t>
  </si>
  <si>
    <t>COMPENSACION POR TIEMPO DE SERVICIOS 21.19.21</t>
  </si>
  <si>
    <t>ASIGNACION POR CUMPLIR 25 ó 30 años
21.19.31</t>
  </si>
  <si>
    <t>BONIFICACION ADICIONAL POR VACACIONES
21.19.32</t>
  </si>
  <si>
    <t>COMPENSACION VACACIONAL
(VACACIONES TRUNCAS) 21.19.33</t>
  </si>
  <si>
    <t>ASIGNACION POR ENSEÑANZA
21.19.34</t>
  </si>
  <si>
    <t>GASTOS POR OTRAS RETRIBUCIONES Y COMPLEMENTOS REINTEGROS
21.19.399</t>
  </si>
  <si>
    <t>INTERNOS DE MEDICINA Y ODONTOLOGIA 21.13.14</t>
  </si>
  <si>
    <t>BONO DE PRODUCTIVIDAD CONVENIOS DE ADM. POR RESULTADOS 21.19.35</t>
  </si>
  <si>
    <t>BONO POR CRECIMIENTO ECONOMICO 21.19.36</t>
  </si>
  <si>
    <t xml:space="preserve">SUB  TOTAL(3)      </t>
  </si>
  <si>
    <t xml:space="preserve">TOTAL GENERAL    </t>
  </si>
  <si>
    <t xml:space="preserve">  </t>
  </si>
  <si>
    <t>SEGURO COMPLEMENTARIA DE TRABAJO DE RIESGO
23.26.31</t>
  </si>
  <si>
    <t>ESSALUD</t>
  </si>
  <si>
    <t>ONP</t>
  </si>
  <si>
    <t>2.5.51.11 (5.1.11.70)</t>
  </si>
  <si>
    <t>2.5.51.13 (5.1.11.70)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</si>
</sst>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m\,\ yyyy"/>
    <numFmt numFmtId="173" formatCode="0#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b/>
      <sz val="14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35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3" fontId="15" fillId="33" borderId="13" xfId="48" applyNumberFormat="1" applyFont="1" applyFill="1" applyBorder="1" applyAlignment="1">
      <alignment vertical="center"/>
    </xf>
    <xf numFmtId="4" fontId="15" fillId="33" borderId="12" xfId="48" applyNumberFormat="1" applyFont="1" applyFill="1" applyBorder="1" applyAlignment="1">
      <alignment vertical="center"/>
    </xf>
    <xf numFmtId="4" fontId="15" fillId="33" borderId="11" xfId="48" applyNumberFormat="1" applyFont="1" applyFill="1" applyBorder="1" applyAlignment="1">
      <alignment vertical="center"/>
    </xf>
    <xf numFmtId="3" fontId="15" fillId="34" borderId="13" xfId="48" applyNumberFormat="1" applyFont="1" applyFill="1" applyBorder="1" applyAlignment="1">
      <alignment vertical="center"/>
    </xf>
    <xf numFmtId="4" fontId="15" fillId="34" borderId="12" xfId="48" applyNumberFormat="1" applyFont="1" applyFill="1" applyBorder="1" applyAlignment="1">
      <alignment vertical="center"/>
    </xf>
    <xf numFmtId="4" fontId="15" fillId="33" borderId="14" xfId="48" applyNumberFormat="1" applyFont="1" applyFill="1" applyBorder="1" applyAlignment="1">
      <alignment vertical="center"/>
    </xf>
    <xf numFmtId="3" fontId="15" fillId="35" borderId="13" xfId="48" applyNumberFormat="1" applyFont="1" applyFill="1" applyBorder="1" applyAlignment="1">
      <alignment vertical="center"/>
    </xf>
    <xf numFmtId="4" fontId="15" fillId="35" borderId="15" xfId="48" applyNumberFormat="1" applyFont="1" applyFill="1" applyBorder="1" applyAlignment="1">
      <alignment vertical="center"/>
    </xf>
    <xf numFmtId="4" fontId="15" fillId="36" borderId="12" xfId="48" applyNumberFormat="1" applyFont="1" applyFill="1" applyBorder="1" applyAlignment="1">
      <alignment horizontal="right" vertical="center"/>
    </xf>
    <xf numFmtId="4" fontId="15" fillId="33" borderId="13" xfId="48" applyNumberFormat="1" applyFont="1" applyFill="1" applyBorder="1" applyAlignment="1">
      <alignment vertical="center"/>
    </xf>
    <xf numFmtId="4" fontId="15" fillId="33" borderId="16" xfId="48" applyNumberFormat="1" applyFont="1" applyFill="1" applyBorder="1" applyAlignment="1">
      <alignment horizontal="right" vertical="center"/>
    </xf>
    <xf numFmtId="4" fontId="15" fillId="33" borderId="14" xfId="48" applyNumberFormat="1" applyFont="1" applyFill="1" applyBorder="1" applyAlignment="1">
      <alignment horizontal="right" vertical="center"/>
    </xf>
    <xf numFmtId="4" fontId="15" fillId="36" borderId="12" xfId="48" applyNumberFormat="1" applyFont="1" applyFill="1" applyBorder="1" applyAlignment="1">
      <alignment vertical="center"/>
    </xf>
    <xf numFmtId="0" fontId="9" fillId="33" borderId="17" xfId="0" applyFont="1" applyFill="1" applyBorder="1" applyAlignment="1">
      <alignment horizontal="center" vertical="center" wrapText="1"/>
    </xf>
    <xf numFmtId="3" fontId="15" fillId="33" borderId="14" xfId="48" applyNumberFormat="1" applyFont="1" applyFill="1" applyBorder="1" applyAlignment="1">
      <alignment horizontal="right" vertical="center"/>
    </xf>
    <xf numFmtId="4" fontId="15" fillId="33" borderId="16" xfId="48" applyNumberFormat="1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 wrapText="1"/>
    </xf>
    <xf numFmtId="3" fontId="16" fillId="33" borderId="19" xfId="48" applyNumberFormat="1" applyFont="1" applyFill="1" applyBorder="1" applyAlignment="1">
      <alignment vertical="center"/>
    </xf>
    <xf numFmtId="4" fontId="16" fillId="33" borderId="20" xfId="48" applyNumberFormat="1" applyFont="1" applyFill="1" applyBorder="1" applyAlignment="1">
      <alignment vertical="center"/>
    </xf>
    <xf numFmtId="4" fontId="16" fillId="33" borderId="21" xfId="48" applyNumberFormat="1" applyFont="1" applyFill="1" applyBorder="1" applyAlignment="1">
      <alignment vertical="center"/>
    </xf>
    <xf numFmtId="3" fontId="16" fillId="33" borderId="22" xfId="48" applyNumberFormat="1" applyFont="1" applyFill="1" applyBorder="1" applyAlignment="1">
      <alignment vertical="center"/>
    </xf>
    <xf numFmtId="4" fontId="15" fillId="33" borderId="23" xfId="48" applyNumberFormat="1" applyFont="1" applyFill="1" applyBorder="1" applyAlignment="1">
      <alignment vertical="center"/>
    </xf>
    <xf numFmtId="3" fontId="16" fillId="34" borderId="19" xfId="48" applyNumberFormat="1" applyFont="1" applyFill="1" applyBorder="1" applyAlignment="1">
      <alignment vertical="center"/>
    </xf>
    <xf numFmtId="4" fontId="16" fillId="34" borderId="24" xfId="48" applyNumberFormat="1" applyFont="1" applyFill="1" applyBorder="1" applyAlignment="1">
      <alignment vertical="center"/>
    </xf>
    <xf numFmtId="4" fontId="16" fillId="33" borderId="25" xfId="48" applyNumberFormat="1" applyFont="1" applyFill="1" applyBorder="1" applyAlignment="1">
      <alignment vertical="center"/>
    </xf>
    <xf numFmtId="4" fontId="16" fillId="34" borderId="20" xfId="48" applyNumberFormat="1" applyFont="1" applyFill="1" applyBorder="1" applyAlignment="1">
      <alignment vertical="center"/>
    </xf>
    <xf numFmtId="3" fontId="16" fillId="35" borderId="19" xfId="48" applyNumberFormat="1" applyFont="1" applyFill="1" applyBorder="1" applyAlignment="1">
      <alignment vertical="center"/>
    </xf>
    <xf numFmtId="4" fontId="16" fillId="35" borderId="26" xfId="48" applyNumberFormat="1" applyFont="1" applyFill="1" applyBorder="1" applyAlignment="1">
      <alignment vertical="center"/>
    </xf>
    <xf numFmtId="4" fontId="15" fillId="36" borderId="23" xfId="48" applyNumberFormat="1" applyFont="1" applyFill="1" applyBorder="1" applyAlignment="1">
      <alignment vertical="center"/>
    </xf>
    <xf numFmtId="4" fontId="16" fillId="33" borderId="22" xfId="48" applyNumberFormat="1" applyFont="1" applyFill="1" applyBorder="1" applyAlignment="1">
      <alignment vertical="center"/>
    </xf>
    <xf numFmtId="4" fontId="16" fillId="33" borderId="27" xfId="48" applyNumberFormat="1" applyFont="1" applyFill="1" applyBorder="1" applyAlignment="1">
      <alignment vertical="center"/>
    </xf>
    <xf numFmtId="4" fontId="16" fillId="33" borderId="28" xfId="48" applyNumberFormat="1" applyFont="1" applyFill="1" applyBorder="1" applyAlignment="1">
      <alignment vertical="center"/>
    </xf>
    <xf numFmtId="4" fontId="16" fillId="36" borderId="23" xfId="48" applyNumberFormat="1" applyFont="1" applyFill="1" applyBorder="1" applyAlignment="1">
      <alignment vertical="center"/>
    </xf>
    <xf numFmtId="0" fontId="9" fillId="33" borderId="29" xfId="0" applyFont="1" applyFill="1" applyBorder="1" applyAlignment="1">
      <alignment horizontal="center" vertical="center" wrapText="1"/>
    </xf>
    <xf numFmtId="3" fontId="15" fillId="33" borderId="28" xfId="48" applyNumberFormat="1" applyFont="1" applyFill="1" applyBorder="1" applyAlignment="1">
      <alignment horizontal="right" vertical="center"/>
    </xf>
    <xf numFmtId="4" fontId="15" fillId="33" borderId="27" xfId="48" applyNumberFormat="1" applyFont="1" applyFill="1" applyBorder="1" applyAlignment="1">
      <alignment vertical="center"/>
    </xf>
    <xf numFmtId="0" fontId="4" fillId="33" borderId="30" xfId="0" applyFont="1" applyFill="1" applyBorder="1" applyAlignment="1">
      <alignment horizontal="center" vertical="center"/>
    </xf>
    <xf numFmtId="3" fontId="16" fillId="33" borderId="31" xfId="48" applyNumberFormat="1" applyFont="1" applyFill="1" applyBorder="1" applyAlignment="1">
      <alignment vertical="center"/>
    </xf>
    <xf numFmtId="4" fontId="16" fillId="33" borderId="23" xfId="48" applyNumberFormat="1" applyFont="1" applyFill="1" applyBorder="1" applyAlignment="1">
      <alignment vertical="center"/>
    </xf>
    <xf numFmtId="4" fontId="16" fillId="33" borderId="32" xfId="48" applyNumberFormat="1" applyFont="1" applyFill="1" applyBorder="1" applyAlignment="1">
      <alignment vertical="center"/>
    </xf>
    <xf numFmtId="3" fontId="16" fillId="34" borderId="31" xfId="48" applyNumberFormat="1" applyFont="1" applyFill="1" applyBorder="1" applyAlignment="1">
      <alignment vertical="center"/>
    </xf>
    <xf numFmtId="4" fontId="16" fillId="34" borderId="33" xfId="48" applyNumberFormat="1" applyFont="1" applyFill="1" applyBorder="1" applyAlignment="1">
      <alignment vertical="center"/>
    </xf>
    <xf numFmtId="4" fontId="16" fillId="33" borderId="34" xfId="48" applyNumberFormat="1" applyFont="1" applyFill="1" applyBorder="1" applyAlignment="1">
      <alignment vertical="center"/>
    </xf>
    <xf numFmtId="4" fontId="16" fillId="34" borderId="23" xfId="48" applyNumberFormat="1" applyFont="1" applyFill="1" applyBorder="1" applyAlignment="1">
      <alignment vertical="center"/>
    </xf>
    <xf numFmtId="3" fontId="16" fillId="35" borderId="31" xfId="48" applyNumberFormat="1" applyFont="1" applyFill="1" applyBorder="1" applyAlignment="1">
      <alignment vertical="center"/>
    </xf>
    <xf numFmtId="4" fontId="16" fillId="35" borderId="35" xfId="48" applyNumberFormat="1" applyFont="1" applyFill="1" applyBorder="1" applyAlignment="1">
      <alignment vertical="center"/>
    </xf>
    <xf numFmtId="4" fontId="16" fillId="33" borderId="31" xfId="48" applyNumberFormat="1" applyFont="1" applyFill="1" applyBorder="1" applyAlignment="1">
      <alignment vertical="center"/>
    </xf>
    <xf numFmtId="4" fontId="16" fillId="33" borderId="33" xfId="48" applyNumberFormat="1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3" fontId="16" fillId="33" borderId="19" xfId="48" applyNumberFormat="1" applyFont="1" applyFill="1" applyBorder="1" applyAlignment="1">
      <alignment horizontal="right" vertical="center"/>
    </xf>
    <xf numFmtId="4" fontId="16" fillId="33" borderId="24" xfId="48" applyNumberFormat="1" applyFont="1" applyFill="1" applyBorder="1" applyAlignment="1">
      <alignment vertical="center"/>
    </xf>
    <xf numFmtId="3" fontId="16" fillId="33" borderId="31" xfId="48" applyNumberFormat="1" applyFont="1" applyFill="1" applyBorder="1" applyAlignment="1">
      <alignment horizontal="right" vertical="center"/>
    </xf>
    <xf numFmtId="3" fontId="15" fillId="33" borderId="31" xfId="48" applyNumberFormat="1" applyFont="1" applyFill="1" applyBorder="1" applyAlignment="1">
      <alignment vertical="center"/>
    </xf>
    <xf numFmtId="0" fontId="4" fillId="33" borderId="36" xfId="0" applyFont="1" applyFill="1" applyBorder="1" applyAlignment="1">
      <alignment horizontal="center" vertical="center"/>
    </xf>
    <xf numFmtId="3" fontId="16" fillId="33" borderId="37" xfId="48" applyNumberFormat="1" applyFont="1" applyFill="1" applyBorder="1" applyAlignment="1">
      <alignment vertical="center"/>
    </xf>
    <xf numFmtId="4" fontId="16" fillId="33" borderId="38" xfId="48" applyNumberFormat="1" applyFont="1" applyFill="1" applyBorder="1" applyAlignment="1">
      <alignment vertical="center"/>
    </xf>
    <xf numFmtId="4" fontId="16" fillId="33" borderId="39" xfId="48" applyNumberFormat="1" applyFont="1" applyFill="1" applyBorder="1" applyAlignment="1">
      <alignment vertical="center"/>
    </xf>
    <xf numFmtId="3" fontId="16" fillId="33" borderId="40" xfId="48" applyNumberFormat="1" applyFont="1" applyFill="1" applyBorder="1" applyAlignment="1">
      <alignment vertical="center"/>
    </xf>
    <xf numFmtId="3" fontId="16" fillId="34" borderId="37" xfId="48" applyNumberFormat="1" applyFont="1" applyFill="1" applyBorder="1" applyAlignment="1">
      <alignment vertical="center"/>
    </xf>
    <xf numFmtId="4" fontId="16" fillId="34" borderId="41" xfId="48" applyNumberFormat="1" applyFont="1" applyFill="1" applyBorder="1" applyAlignment="1">
      <alignment vertical="center"/>
    </xf>
    <xf numFmtId="4" fontId="16" fillId="33" borderId="42" xfId="48" applyNumberFormat="1" applyFont="1" applyFill="1" applyBorder="1" applyAlignment="1">
      <alignment vertical="center"/>
    </xf>
    <xf numFmtId="4" fontId="16" fillId="34" borderId="38" xfId="48" applyNumberFormat="1" applyFont="1" applyFill="1" applyBorder="1" applyAlignment="1">
      <alignment vertical="center"/>
    </xf>
    <xf numFmtId="3" fontId="16" fillId="35" borderId="37" xfId="48" applyNumberFormat="1" applyFont="1" applyFill="1" applyBorder="1" applyAlignment="1">
      <alignment vertical="center"/>
    </xf>
    <xf numFmtId="4" fontId="16" fillId="35" borderId="43" xfId="48" applyNumberFormat="1" applyFont="1" applyFill="1" applyBorder="1" applyAlignment="1">
      <alignment vertical="center"/>
    </xf>
    <xf numFmtId="0" fontId="4" fillId="33" borderId="44" xfId="0" applyFont="1" applyFill="1" applyBorder="1" applyAlignment="1">
      <alignment horizontal="center" vertical="center"/>
    </xf>
    <xf numFmtId="3" fontId="16" fillId="33" borderId="40" xfId="48" applyNumberFormat="1" applyFont="1" applyFill="1" applyBorder="1" applyAlignment="1">
      <alignment horizontal="right" vertical="center"/>
    </xf>
    <xf numFmtId="4" fontId="16" fillId="33" borderId="45" xfId="48" applyNumberFormat="1" applyFont="1" applyFill="1" applyBorder="1" applyAlignment="1">
      <alignment vertical="center"/>
    </xf>
    <xf numFmtId="4" fontId="15" fillId="33" borderId="12" xfId="48" applyNumberFormat="1" applyFont="1" applyFill="1" applyBorder="1" applyAlignment="1">
      <alignment horizontal="right" vertical="center"/>
    </xf>
    <xf numFmtId="3" fontId="15" fillId="33" borderId="13" xfId="48" applyNumberFormat="1" applyFont="1" applyFill="1" applyBorder="1" applyAlignment="1">
      <alignment horizontal="right" vertical="center"/>
    </xf>
    <xf numFmtId="4" fontId="15" fillId="33" borderId="11" xfId="48" applyNumberFormat="1" applyFont="1" applyFill="1" applyBorder="1" applyAlignment="1">
      <alignment horizontal="right" vertical="center"/>
    </xf>
    <xf numFmtId="3" fontId="15" fillId="34" borderId="13" xfId="48" applyNumberFormat="1" applyFont="1" applyFill="1" applyBorder="1" applyAlignment="1">
      <alignment horizontal="right" vertical="center"/>
    </xf>
    <xf numFmtId="4" fontId="15" fillId="34" borderId="16" xfId="48" applyNumberFormat="1" applyFont="1" applyFill="1" applyBorder="1" applyAlignment="1">
      <alignment vertical="center"/>
    </xf>
    <xf numFmtId="0" fontId="9" fillId="33" borderId="46" xfId="0" applyFont="1" applyFill="1" applyBorder="1" applyAlignment="1">
      <alignment horizontal="center" vertical="center" wrapText="1"/>
    </xf>
    <xf numFmtId="3" fontId="15" fillId="33" borderId="47" xfId="48" applyNumberFormat="1" applyFont="1" applyFill="1" applyBorder="1" applyAlignment="1">
      <alignment horizontal="right" vertical="center"/>
    </xf>
    <xf numFmtId="4" fontId="15" fillId="33" borderId="48" xfId="48" applyNumberFormat="1" applyFont="1" applyFill="1" applyBorder="1" applyAlignment="1">
      <alignment vertical="center"/>
    </xf>
    <xf numFmtId="4" fontId="16" fillId="36" borderId="49" xfId="48" applyNumberFormat="1" applyFont="1" applyFill="1" applyBorder="1" applyAlignment="1">
      <alignment vertical="center"/>
    </xf>
    <xf numFmtId="0" fontId="4" fillId="33" borderId="50" xfId="0" applyFont="1" applyFill="1" applyBorder="1" applyAlignment="1">
      <alignment horizontal="center" vertical="center" wrapText="1"/>
    </xf>
    <xf numFmtId="3" fontId="16" fillId="33" borderId="22" xfId="48" applyNumberFormat="1" applyFont="1" applyFill="1" applyBorder="1" applyAlignment="1">
      <alignment horizontal="right" vertical="center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4" fontId="16" fillId="33" borderId="40" xfId="48" applyNumberFormat="1" applyFont="1" applyFill="1" applyBorder="1" applyAlignment="1">
      <alignment vertical="center"/>
    </xf>
    <xf numFmtId="4" fontId="16" fillId="33" borderId="51" xfId="48" applyNumberFormat="1" applyFont="1" applyFill="1" applyBorder="1" applyAlignment="1">
      <alignment vertical="center"/>
    </xf>
    <xf numFmtId="4" fontId="16" fillId="36" borderId="52" xfId="48" applyNumberFormat="1" applyFont="1" applyFill="1" applyBorder="1" applyAlignment="1">
      <alignment vertical="center"/>
    </xf>
    <xf numFmtId="0" fontId="4" fillId="33" borderId="44" xfId="0" applyFont="1" applyFill="1" applyBorder="1" applyAlignment="1">
      <alignment horizontal="center" vertical="center" wrapText="1"/>
    </xf>
    <xf numFmtId="3" fontId="15" fillId="33" borderId="15" xfId="48" applyNumberFormat="1" applyFont="1" applyFill="1" applyBorder="1" applyAlignment="1">
      <alignment vertical="center"/>
    </xf>
    <xf numFmtId="0" fontId="4" fillId="33" borderId="50" xfId="0" applyFont="1" applyFill="1" applyBorder="1" applyAlignment="1">
      <alignment horizontal="center" vertical="center"/>
    </xf>
    <xf numFmtId="4" fontId="15" fillId="36" borderId="53" xfId="48" applyNumberFormat="1" applyFont="1" applyFill="1" applyBorder="1" applyAlignment="1">
      <alignment vertical="center"/>
    </xf>
    <xf numFmtId="4" fontId="16" fillId="33" borderId="19" xfId="48" applyNumberFormat="1" applyFont="1" applyFill="1" applyBorder="1" applyAlignment="1">
      <alignment vertical="center"/>
    </xf>
    <xf numFmtId="173" fontId="4" fillId="33" borderId="30" xfId="0" applyNumberFormat="1" applyFont="1" applyFill="1" applyBorder="1" applyAlignment="1" quotePrefix="1">
      <alignment horizontal="center" vertical="center"/>
    </xf>
    <xf numFmtId="173" fontId="4" fillId="33" borderId="36" xfId="0" applyNumberFormat="1" applyFont="1" applyFill="1" applyBorder="1" applyAlignment="1" quotePrefix="1">
      <alignment horizontal="center" vertical="center"/>
    </xf>
    <xf numFmtId="173" fontId="4" fillId="33" borderId="44" xfId="0" applyNumberFormat="1" applyFont="1" applyFill="1" applyBorder="1" applyAlignment="1" quotePrefix="1">
      <alignment horizontal="center" vertical="center"/>
    </xf>
    <xf numFmtId="173" fontId="9" fillId="37" borderId="10" xfId="0" applyNumberFormat="1" applyFont="1" applyFill="1" applyBorder="1" applyAlignment="1">
      <alignment horizontal="center" vertical="center" wrapText="1"/>
    </xf>
    <xf numFmtId="3" fontId="15" fillId="37" borderId="13" xfId="48" applyNumberFormat="1" applyFont="1" applyFill="1" applyBorder="1" applyAlignment="1">
      <alignment vertical="center"/>
    </xf>
    <xf numFmtId="4" fontId="15" fillId="37" borderId="16" xfId="48" applyNumberFormat="1" applyFont="1" applyFill="1" applyBorder="1" applyAlignment="1">
      <alignment vertical="center"/>
    </xf>
    <xf numFmtId="3" fontId="15" fillId="37" borderId="15" xfId="48" applyNumberFormat="1" applyFont="1" applyFill="1" applyBorder="1" applyAlignment="1">
      <alignment vertical="center"/>
    </xf>
    <xf numFmtId="4" fontId="15" fillId="37" borderId="11" xfId="48" applyNumberFormat="1" applyFont="1" applyFill="1" applyBorder="1" applyAlignment="1">
      <alignment vertical="center"/>
    </xf>
    <xf numFmtId="4" fontId="15" fillId="37" borderId="15" xfId="48" applyNumberFormat="1" applyFont="1" applyFill="1" applyBorder="1" applyAlignment="1">
      <alignment vertical="center"/>
    </xf>
    <xf numFmtId="4" fontId="15" fillId="37" borderId="12" xfId="48" applyNumberFormat="1" applyFont="1" applyFill="1" applyBorder="1" applyAlignment="1">
      <alignment vertical="center"/>
    </xf>
    <xf numFmtId="4" fontId="15" fillId="37" borderId="13" xfId="48" applyNumberFormat="1" applyFont="1" applyFill="1" applyBorder="1" applyAlignment="1">
      <alignment vertical="center"/>
    </xf>
    <xf numFmtId="4" fontId="15" fillId="36" borderId="14" xfId="48" applyNumberFormat="1" applyFont="1" applyFill="1" applyBorder="1" applyAlignment="1">
      <alignment vertical="center"/>
    </xf>
    <xf numFmtId="173" fontId="9" fillId="37" borderId="17" xfId="0" applyNumberFormat="1" applyFont="1" applyFill="1" applyBorder="1" applyAlignment="1">
      <alignment horizontal="center" vertical="center" wrapText="1"/>
    </xf>
    <xf numFmtId="3" fontId="15" fillId="37" borderId="14" xfId="48" applyNumberFormat="1" applyFont="1" applyFill="1" applyBorder="1" applyAlignment="1">
      <alignment horizontal="right" vertical="center"/>
    </xf>
    <xf numFmtId="4" fontId="15" fillId="37" borderId="16" xfId="48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 wrapText="1"/>
    </xf>
    <xf numFmtId="4" fontId="6" fillId="33" borderId="16" xfId="0" applyNumberFormat="1" applyFont="1" applyFill="1" applyBorder="1" applyAlignment="1">
      <alignment vertical="center" wrapText="1"/>
    </xf>
    <xf numFmtId="3" fontId="6" fillId="34" borderId="13" xfId="0" applyNumberFormat="1" applyFont="1" applyFill="1" applyBorder="1" applyAlignment="1">
      <alignment vertical="center" wrapText="1"/>
    </xf>
    <xf numFmtId="4" fontId="6" fillId="34" borderId="14" xfId="0" applyNumberFormat="1" applyFont="1" applyFill="1" applyBorder="1" applyAlignment="1">
      <alignment vertical="center" wrapText="1"/>
    </xf>
    <xf numFmtId="4" fontId="6" fillId="34" borderId="12" xfId="0" applyNumberFormat="1" applyFont="1" applyFill="1" applyBorder="1" applyAlignment="1">
      <alignment vertical="center" wrapText="1"/>
    </xf>
    <xf numFmtId="4" fontId="6" fillId="33" borderId="15" xfId="0" applyNumberFormat="1" applyFont="1" applyFill="1" applyBorder="1" applyAlignment="1">
      <alignment vertical="center" wrapText="1"/>
    </xf>
    <xf numFmtId="4" fontId="6" fillId="34" borderId="16" xfId="0" applyNumberFormat="1" applyFont="1" applyFill="1" applyBorder="1" applyAlignment="1">
      <alignment vertical="center" wrapText="1"/>
    </xf>
    <xf numFmtId="0" fontId="9" fillId="33" borderId="54" xfId="0" applyFont="1" applyFill="1" applyBorder="1" applyAlignment="1">
      <alignment horizontal="center" vertical="center"/>
    </xf>
    <xf numFmtId="3" fontId="15" fillId="33" borderId="55" xfId="48" applyNumberFormat="1" applyFont="1" applyFill="1" applyBorder="1" applyAlignment="1">
      <alignment horizontal="right" vertical="center"/>
    </xf>
    <xf numFmtId="4" fontId="15" fillId="0" borderId="16" xfId="48" applyNumberFormat="1" applyFont="1" applyFill="1" applyBorder="1" applyAlignment="1">
      <alignment vertical="center"/>
    </xf>
    <xf numFmtId="4" fontId="16" fillId="34" borderId="34" xfId="48" applyNumberFormat="1" applyFont="1" applyFill="1" applyBorder="1" applyAlignment="1">
      <alignment vertical="center"/>
    </xf>
    <xf numFmtId="4" fontId="16" fillId="33" borderId="35" xfId="48" applyNumberFormat="1" applyFont="1" applyFill="1" applyBorder="1" applyAlignment="1">
      <alignment vertical="center"/>
    </xf>
    <xf numFmtId="4" fontId="16" fillId="36" borderId="29" xfId="48" applyNumberFormat="1" applyFont="1" applyFill="1" applyBorder="1" applyAlignment="1">
      <alignment vertical="center"/>
    </xf>
    <xf numFmtId="0" fontId="4" fillId="33" borderId="29" xfId="0" applyFont="1" applyFill="1" applyBorder="1" applyAlignment="1">
      <alignment horizontal="center" vertical="center"/>
    </xf>
    <xf numFmtId="4" fontId="16" fillId="36" borderId="56" xfId="48" applyNumberFormat="1" applyFont="1" applyFill="1" applyBorder="1" applyAlignment="1">
      <alignment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3" fontId="16" fillId="33" borderId="37" xfId="48" applyNumberFormat="1" applyFont="1" applyFill="1" applyBorder="1" applyAlignment="1">
      <alignment horizontal="right" vertical="center"/>
    </xf>
    <xf numFmtId="4" fontId="16" fillId="33" borderId="41" xfId="48" applyNumberFormat="1" applyFont="1" applyFill="1" applyBorder="1" applyAlignment="1">
      <alignment vertical="center"/>
    </xf>
    <xf numFmtId="4" fontId="16" fillId="36" borderId="58" xfId="48" applyNumberFormat="1" applyFont="1" applyFill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4" fontId="15" fillId="34" borderId="14" xfId="48" applyNumberFormat="1" applyFont="1" applyFill="1" applyBorder="1" applyAlignment="1">
      <alignment vertical="center"/>
    </xf>
    <xf numFmtId="3" fontId="15" fillId="33" borderId="13" xfId="48" applyNumberFormat="1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3" fontId="4" fillId="33" borderId="50" xfId="0" applyNumberFormat="1" applyFont="1" applyFill="1" applyBorder="1" applyAlignment="1" quotePrefix="1">
      <alignment horizontal="center" vertical="center"/>
    </xf>
    <xf numFmtId="3" fontId="4" fillId="33" borderId="30" xfId="0" applyNumberFormat="1" applyFont="1" applyFill="1" applyBorder="1" applyAlignment="1" quotePrefix="1">
      <alignment horizontal="center" vertical="center"/>
    </xf>
    <xf numFmtId="3" fontId="4" fillId="33" borderId="44" xfId="0" applyNumberFormat="1" applyFont="1" applyFill="1" applyBorder="1" applyAlignment="1" quotePrefix="1">
      <alignment horizontal="center" vertical="center"/>
    </xf>
    <xf numFmtId="4" fontId="15" fillId="33" borderId="15" xfId="48" applyNumberFormat="1" applyFont="1" applyFill="1" applyBorder="1" applyAlignment="1">
      <alignment vertical="center"/>
    </xf>
    <xf numFmtId="4" fontId="15" fillId="36" borderId="17" xfId="48" applyNumberFormat="1" applyFont="1" applyFill="1" applyBorder="1" applyAlignment="1">
      <alignment vertical="center"/>
    </xf>
    <xf numFmtId="0" fontId="9" fillId="33" borderId="59" xfId="0" applyFont="1" applyFill="1" applyBorder="1" applyAlignment="1">
      <alignment horizontal="center" vertical="center" wrapText="1"/>
    </xf>
    <xf numFmtId="0" fontId="9" fillId="33" borderId="54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4" fontId="16" fillId="33" borderId="37" xfId="48" applyNumberFormat="1" applyFont="1" applyFill="1" applyBorder="1" applyAlignment="1">
      <alignment vertical="center"/>
    </xf>
    <xf numFmtId="4" fontId="16" fillId="36" borderId="38" xfId="48" applyNumberFormat="1" applyFont="1" applyFill="1" applyBorder="1" applyAlignment="1">
      <alignment vertical="center"/>
    </xf>
    <xf numFmtId="0" fontId="2" fillId="33" borderId="30" xfId="0" applyFont="1" applyFill="1" applyBorder="1" applyAlignment="1">
      <alignment horizontal="center" vertical="center" wrapText="1"/>
    </xf>
    <xf numFmtId="3" fontId="14" fillId="33" borderId="31" xfId="48" applyNumberFormat="1" applyFont="1" applyFill="1" applyBorder="1" applyAlignment="1">
      <alignment vertical="center"/>
    </xf>
    <xf numFmtId="4" fontId="14" fillId="33" borderId="23" xfId="48" applyNumberFormat="1" applyFont="1" applyFill="1" applyBorder="1" applyAlignment="1">
      <alignment vertical="center"/>
    </xf>
    <xf numFmtId="1" fontId="14" fillId="33" borderId="31" xfId="48" applyNumberFormat="1" applyFont="1" applyFill="1" applyBorder="1" applyAlignment="1">
      <alignment vertical="center"/>
    </xf>
    <xf numFmtId="4" fontId="14" fillId="33" borderId="33" xfId="48" applyNumberFormat="1" applyFont="1" applyFill="1" applyBorder="1" applyAlignment="1">
      <alignment vertical="center"/>
    </xf>
    <xf numFmtId="3" fontId="14" fillId="34" borderId="31" xfId="48" applyNumberFormat="1" applyFont="1" applyFill="1" applyBorder="1" applyAlignment="1">
      <alignment vertical="center"/>
    </xf>
    <xf numFmtId="4" fontId="14" fillId="34" borderId="34" xfId="48" applyNumberFormat="1" applyFont="1" applyFill="1" applyBorder="1" applyAlignment="1">
      <alignment vertical="center"/>
    </xf>
    <xf numFmtId="4" fontId="14" fillId="34" borderId="23" xfId="48" applyNumberFormat="1" applyFont="1" applyFill="1" applyBorder="1" applyAlignment="1">
      <alignment vertical="center"/>
    </xf>
    <xf numFmtId="3" fontId="14" fillId="33" borderId="19" xfId="48" applyNumberFormat="1" applyFont="1" applyFill="1" applyBorder="1" applyAlignment="1">
      <alignment vertical="center"/>
    </xf>
    <xf numFmtId="4" fontId="14" fillId="33" borderId="35" xfId="48" applyNumberFormat="1" applyFont="1" applyFill="1" applyBorder="1" applyAlignment="1">
      <alignment vertical="center"/>
    </xf>
    <xf numFmtId="3" fontId="4" fillId="33" borderId="18" xfId="0" applyNumberFormat="1" applyFont="1" applyFill="1" applyBorder="1" applyAlignment="1" quotePrefix="1">
      <alignment horizontal="center" vertical="center"/>
    </xf>
    <xf numFmtId="3" fontId="4" fillId="33" borderId="36" xfId="0" applyNumberFormat="1" applyFont="1" applyFill="1" applyBorder="1" applyAlignment="1" quotePrefix="1">
      <alignment horizontal="center" vertical="center"/>
    </xf>
    <xf numFmtId="4" fontId="16" fillId="0" borderId="33" xfId="48" applyNumberFormat="1" applyFont="1" applyFill="1" applyBorder="1" applyAlignment="1">
      <alignment vertical="center"/>
    </xf>
    <xf numFmtId="0" fontId="9" fillId="37" borderId="54" xfId="0" applyFont="1" applyFill="1" applyBorder="1" applyAlignment="1">
      <alignment horizontal="center" vertical="center" wrapText="1"/>
    </xf>
    <xf numFmtId="3" fontId="15" fillId="37" borderId="60" xfId="0" applyNumberFormat="1" applyFont="1" applyFill="1" applyBorder="1" applyAlignment="1">
      <alignment horizontal="right" vertical="center" wrapText="1"/>
    </xf>
    <xf numFmtId="4" fontId="15" fillId="37" borderId="61" xfId="0" applyNumberFormat="1" applyFont="1" applyFill="1" applyBorder="1" applyAlignment="1">
      <alignment horizontal="right" vertical="center" wrapText="1"/>
    </xf>
    <xf numFmtId="0" fontId="17" fillId="38" borderId="17" xfId="0" applyFont="1" applyFill="1" applyBorder="1" applyAlignment="1">
      <alignment horizontal="center" vertical="center" wrapText="1"/>
    </xf>
    <xf numFmtId="3" fontId="15" fillId="38" borderId="13" xfId="0" applyNumberFormat="1" applyFont="1" applyFill="1" applyBorder="1" applyAlignment="1">
      <alignment horizontal="right" vertical="center" wrapText="1"/>
    </xf>
    <xf numFmtId="4" fontId="15" fillId="38" borderId="12" xfId="0" applyNumberFormat="1" applyFont="1" applyFill="1" applyBorder="1" applyAlignment="1">
      <alignment horizontal="right" vertical="center" wrapText="1"/>
    </xf>
    <xf numFmtId="0" fontId="9" fillId="33" borderId="50" xfId="0" applyFont="1" applyFill="1" applyBorder="1" applyAlignment="1">
      <alignment horizontal="center" vertical="center" wrapText="1"/>
    </xf>
    <xf numFmtId="3" fontId="15" fillId="33" borderId="22" xfId="48" applyNumberFormat="1" applyFont="1" applyFill="1" applyBorder="1" applyAlignment="1">
      <alignment horizontal="right" vertical="center"/>
    </xf>
    <xf numFmtId="0" fontId="9" fillId="33" borderId="30" xfId="0" applyFont="1" applyFill="1" applyBorder="1" applyAlignment="1">
      <alignment horizontal="center" vertical="center"/>
    </xf>
    <xf numFmtId="3" fontId="15" fillId="33" borderId="31" xfId="48" applyNumberFormat="1" applyFont="1" applyFill="1" applyBorder="1" applyAlignment="1">
      <alignment horizontal="right" vertical="center"/>
    </xf>
    <xf numFmtId="4" fontId="15" fillId="33" borderId="33" xfId="48" applyNumberFormat="1" applyFont="1" applyFill="1" applyBorder="1" applyAlignment="1">
      <alignment vertical="center"/>
    </xf>
    <xf numFmtId="0" fontId="9" fillId="33" borderId="30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 wrapText="1"/>
    </xf>
    <xf numFmtId="3" fontId="15" fillId="33" borderId="40" xfId="48" applyNumberFormat="1" applyFont="1" applyFill="1" applyBorder="1" applyAlignment="1">
      <alignment horizontal="right" vertical="center"/>
    </xf>
    <xf numFmtId="4" fontId="15" fillId="33" borderId="45" xfId="48" applyNumberFormat="1" applyFont="1" applyFill="1" applyBorder="1" applyAlignment="1">
      <alignment vertical="center"/>
    </xf>
    <xf numFmtId="0" fontId="9" fillId="39" borderId="17" xfId="0" applyFont="1" applyFill="1" applyBorder="1" applyAlignment="1">
      <alignment horizontal="center" vertical="center" wrapText="1"/>
    </xf>
    <xf numFmtId="3" fontId="15" fillId="39" borderId="14" xfId="48" applyNumberFormat="1" applyFont="1" applyFill="1" applyBorder="1" applyAlignment="1">
      <alignment horizontal="right" vertical="center"/>
    </xf>
    <xf numFmtId="4" fontId="15" fillId="39" borderId="16" xfId="48" applyNumberFormat="1" applyFont="1" applyFill="1" applyBorder="1" applyAlignment="1">
      <alignment vertical="center"/>
    </xf>
    <xf numFmtId="0" fontId="9" fillId="33" borderId="5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3" fontId="9" fillId="33" borderId="14" xfId="48" applyNumberFormat="1" applyFont="1" applyFill="1" applyBorder="1" applyAlignment="1">
      <alignment/>
    </xf>
    <xf numFmtId="4" fontId="4" fillId="33" borderId="16" xfId="48" applyNumberFormat="1" applyFont="1" applyFill="1" applyBorder="1" applyAlignment="1">
      <alignment/>
    </xf>
    <xf numFmtId="4" fontId="15" fillId="36" borderId="62" xfId="48" applyNumberFormat="1" applyFont="1" applyFill="1" applyBorder="1" applyAlignment="1">
      <alignment vertical="center"/>
    </xf>
    <xf numFmtId="0" fontId="9" fillId="37" borderId="10" xfId="0" applyFont="1" applyFill="1" applyBorder="1" applyAlignment="1">
      <alignment horizontal="center" vertical="center" wrapText="1"/>
    </xf>
    <xf numFmtId="3" fontId="15" fillId="37" borderId="60" xfId="48" applyNumberFormat="1" applyFont="1" applyFill="1" applyBorder="1" applyAlignment="1">
      <alignment vertical="center"/>
    </xf>
    <xf numFmtId="4" fontId="15" fillId="37" borderId="61" xfId="48" applyNumberFormat="1" applyFont="1" applyFill="1" applyBorder="1" applyAlignment="1">
      <alignment vertical="center"/>
    </xf>
    <xf numFmtId="4" fontId="15" fillId="37" borderId="63" xfId="48" applyNumberFormat="1" applyFont="1" applyFill="1" applyBorder="1" applyAlignment="1">
      <alignment vertical="center"/>
    </xf>
    <xf numFmtId="4" fontId="15" fillId="37" borderId="55" xfId="48" applyNumberFormat="1" applyFont="1" applyFill="1" applyBorder="1" applyAlignment="1">
      <alignment vertical="center"/>
    </xf>
    <xf numFmtId="4" fontId="15" fillId="36" borderId="13" xfId="48" applyNumberFormat="1" applyFont="1" applyFill="1" applyBorder="1" applyAlignment="1">
      <alignment vertical="center"/>
    </xf>
    <xf numFmtId="4" fontId="15" fillId="36" borderId="16" xfId="48" applyNumberFormat="1" applyFont="1" applyFill="1" applyBorder="1" applyAlignment="1">
      <alignment vertical="center"/>
    </xf>
    <xf numFmtId="0" fontId="17" fillId="38" borderId="10" xfId="0" applyFont="1" applyFill="1" applyBorder="1" applyAlignment="1">
      <alignment horizontal="center" vertical="center" wrapText="1"/>
    </xf>
    <xf numFmtId="3" fontId="6" fillId="38" borderId="13" xfId="48" applyNumberFormat="1" applyFont="1" applyFill="1" applyBorder="1" applyAlignment="1">
      <alignment vertical="center"/>
    </xf>
    <xf numFmtId="4" fontId="6" fillId="38" borderId="12" xfId="48" applyNumberFormat="1" applyFont="1" applyFill="1" applyBorder="1" applyAlignment="1">
      <alignment vertical="center"/>
    </xf>
    <xf numFmtId="3" fontId="6" fillId="38" borderId="14" xfId="48" applyNumberFormat="1" applyFont="1" applyFill="1" applyBorder="1" applyAlignment="1">
      <alignment vertical="center"/>
    </xf>
    <xf numFmtId="4" fontId="6" fillId="38" borderId="64" xfId="48" applyNumberFormat="1" applyFont="1" applyFill="1" applyBorder="1" applyAlignment="1">
      <alignment vertical="center"/>
    </xf>
    <xf numFmtId="4" fontId="6" fillId="38" borderId="16" xfId="48" applyNumberFormat="1" applyFont="1" applyFill="1" applyBorder="1" applyAlignment="1">
      <alignment vertical="center"/>
    </xf>
    <xf numFmtId="3" fontId="15" fillId="38" borderId="13" xfId="48" applyNumberFormat="1" applyFont="1" applyFill="1" applyBorder="1" applyAlignment="1">
      <alignment vertical="center"/>
    </xf>
    <xf numFmtId="4" fontId="15" fillId="38" borderId="14" xfId="48" applyNumberFormat="1" applyFont="1" applyFill="1" applyBorder="1" applyAlignment="1">
      <alignment vertical="center"/>
    </xf>
    <xf numFmtId="4" fontId="15" fillId="38" borderId="12" xfId="48" applyNumberFormat="1" applyFont="1" applyFill="1" applyBorder="1" applyAlignment="1">
      <alignment vertical="center"/>
    </xf>
    <xf numFmtId="4" fontId="15" fillId="38" borderId="13" xfId="48" applyNumberFormat="1" applyFont="1" applyFill="1" applyBorder="1" applyAlignment="1">
      <alignment vertical="center"/>
    </xf>
    <xf numFmtId="4" fontId="15" fillId="38" borderId="16" xfId="48" applyNumberFormat="1" applyFont="1" applyFill="1" applyBorder="1" applyAlignment="1">
      <alignment vertical="center"/>
    </xf>
    <xf numFmtId="0" fontId="13" fillId="33" borderId="30" xfId="0" applyFont="1" applyFill="1" applyBorder="1" applyAlignment="1">
      <alignment horizontal="center" vertical="center" wrapText="1"/>
    </xf>
    <xf numFmtId="3" fontId="6" fillId="33" borderId="19" xfId="48" applyNumberFormat="1" applyFont="1" applyFill="1" applyBorder="1" applyAlignment="1">
      <alignment vertical="center"/>
    </xf>
    <xf numFmtId="4" fontId="6" fillId="33" borderId="20" xfId="48" applyNumberFormat="1" applyFont="1" applyFill="1" applyBorder="1" applyAlignment="1">
      <alignment vertical="center"/>
    </xf>
    <xf numFmtId="1" fontId="6" fillId="33" borderId="19" xfId="48" applyNumberFormat="1" applyFont="1" applyFill="1" applyBorder="1" applyAlignment="1">
      <alignment vertical="center"/>
    </xf>
    <xf numFmtId="4" fontId="6" fillId="33" borderId="24" xfId="48" applyNumberFormat="1" applyFont="1" applyFill="1" applyBorder="1" applyAlignment="1">
      <alignment vertical="center"/>
    </xf>
    <xf numFmtId="4" fontId="6" fillId="33" borderId="25" xfId="48" applyNumberFormat="1" applyFont="1" applyFill="1" applyBorder="1" applyAlignment="1">
      <alignment vertical="center"/>
    </xf>
    <xf numFmtId="4" fontId="6" fillId="33" borderId="26" xfId="48" applyNumberFormat="1" applyFont="1" applyFill="1" applyBorder="1" applyAlignment="1">
      <alignment vertical="center"/>
    </xf>
    <xf numFmtId="4" fontId="16" fillId="36" borderId="31" xfId="48" applyNumberFormat="1" applyFont="1" applyFill="1" applyBorder="1" applyAlignment="1">
      <alignment vertical="center"/>
    </xf>
    <xf numFmtId="4" fontId="16" fillId="36" borderId="33" xfId="48" applyNumberFormat="1" applyFont="1" applyFill="1" applyBorder="1" applyAlignment="1">
      <alignment vertical="center"/>
    </xf>
    <xf numFmtId="4" fontId="16" fillId="36" borderId="34" xfId="48" applyNumberFormat="1" applyFont="1" applyFill="1" applyBorder="1" applyAlignment="1">
      <alignment vertical="center"/>
    </xf>
    <xf numFmtId="3" fontId="6" fillId="33" borderId="31" xfId="48" applyNumberFormat="1" applyFont="1" applyFill="1" applyBorder="1" applyAlignment="1">
      <alignment vertical="center"/>
    </xf>
    <xf numFmtId="4" fontId="15" fillId="0" borderId="35" xfId="48" applyNumberFormat="1" applyFont="1" applyFill="1" applyBorder="1" applyAlignment="1">
      <alignment vertical="center"/>
    </xf>
    <xf numFmtId="4" fontId="6" fillId="33" borderId="23" xfId="48" applyNumberFormat="1" applyFont="1" applyFill="1" applyBorder="1" applyAlignment="1">
      <alignment vertical="center"/>
    </xf>
    <xf numFmtId="4" fontId="6" fillId="33" borderId="33" xfId="48" applyNumberFormat="1" applyFont="1" applyFill="1" applyBorder="1" applyAlignment="1">
      <alignment vertical="center"/>
    </xf>
    <xf numFmtId="4" fontId="16" fillId="0" borderId="31" xfId="48" applyNumberFormat="1" applyFont="1" applyFill="1" applyBorder="1" applyAlignment="1">
      <alignment vertical="center"/>
    </xf>
    <xf numFmtId="4" fontId="15" fillId="0" borderId="34" xfId="48" applyNumberFormat="1" applyFont="1" applyFill="1" applyBorder="1" applyAlignment="1">
      <alignment vertical="center"/>
    </xf>
    <xf numFmtId="4" fontId="14" fillId="0" borderId="31" xfId="48" applyNumberFormat="1" applyFont="1" applyFill="1" applyBorder="1" applyAlignment="1">
      <alignment vertical="center"/>
    </xf>
    <xf numFmtId="4" fontId="14" fillId="39" borderId="34" xfId="48" applyNumberFormat="1" applyFont="1" applyFill="1" applyBorder="1" applyAlignment="1">
      <alignment vertical="center"/>
    </xf>
    <xf numFmtId="4" fontId="14" fillId="39" borderId="23" xfId="48" applyNumberFormat="1" applyFont="1" applyFill="1" applyBorder="1" applyAlignment="1">
      <alignment vertical="center"/>
    </xf>
    <xf numFmtId="3" fontId="14" fillId="39" borderId="31" xfId="48" applyNumberFormat="1" applyFont="1" applyFill="1" applyBorder="1" applyAlignment="1">
      <alignment vertical="center"/>
    </xf>
    <xf numFmtId="4" fontId="14" fillId="39" borderId="35" xfId="48" applyNumberFormat="1" applyFont="1" applyFill="1" applyBorder="1" applyAlignment="1">
      <alignment vertical="center"/>
    </xf>
    <xf numFmtId="4" fontId="14" fillId="0" borderId="33" xfId="48" applyNumberFormat="1" applyFont="1" applyFill="1" applyBorder="1" applyAlignment="1">
      <alignment vertical="center"/>
    </xf>
    <xf numFmtId="4" fontId="16" fillId="0" borderId="34" xfId="48" applyNumberFormat="1" applyFont="1" applyFill="1" applyBorder="1" applyAlignment="1">
      <alignment vertical="center"/>
    </xf>
    <xf numFmtId="3" fontId="14" fillId="33" borderId="37" xfId="48" applyNumberFormat="1" applyFont="1" applyFill="1" applyBorder="1" applyAlignment="1">
      <alignment vertical="center"/>
    </xf>
    <xf numFmtId="4" fontId="14" fillId="33" borderId="38" xfId="48" applyNumberFormat="1" applyFont="1" applyFill="1" applyBorder="1" applyAlignment="1">
      <alignment vertical="center"/>
    </xf>
    <xf numFmtId="1" fontId="14" fillId="33" borderId="37" xfId="48" applyNumberFormat="1" applyFont="1" applyFill="1" applyBorder="1" applyAlignment="1">
      <alignment vertical="center"/>
    </xf>
    <xf numFmtId="4" fontId="14" fillId="33" borderId="41" xfId="48" applyNumberFormat="1" applyFont="1" applyFill="1" applyBorder="1" applyAlignment="1">
      <alignment vertical="center"/>
    </xf>
    <xf numFmtId="4" fontId="14" fillId="0" borderId="37" xfId="48" applyNumberFormat="1" applyFont="1" applyFill="1" applyBorder="1" applyAlignment="1">
      <alignment vertical="center"/>
    </xf>
    <xf numFmtId="4" fontId="14" fillId="39" borderId="42" xfId="48" applyNumberFormat="1" applyFont="1" applyFill="1" applyBorder="1" applyAlignment="1">
      <alignment vertical="center"/>
    </xf>
    <xf numFmtId="4" fontId="14" fillId="39" borderId="38" xfId="48" applyNumberFormat="1" applyFont="1" applyFill="1" applyBorder="1" applyAlignment="1">
      <alignment vertical="center"/>
    </xf>
    <xf numFmtId="3" fontId="14" fillId="39" borderId="37" xfId="48" applyNumberFormat="1" applyFont="1" applyFill="1" applyBorder="1" applyAlignment="1">
      <alignment vertical="center"/>
    </xf>
    <xf numFmtId="4" fontId="14" fillId="39" borderId="43" xfId="48" applyNumberFormat="1" applyFont="1" applyFill="1" applyBorder="1" applyAlignment="1">
      <alignment vertical="center"/>
    </xf>
    <xf numFmtId="4" fontId="14" fillId="0" borderId="41" xfId="48" applyNumberFormat="1" applyFont="1" applyFill="1" applyBorder="1" applyAlignment="1">
      <alignment vertical="center"/>
    </xf>
    <xf numFmtId="4" fontId="16" fillId="0" borderId="37" xfId="48" applyNumberFormat="1" applyFont="1" applyFill="1" applyBorder="1" applyAlignment="1">
      <alignment vertical="center"/>
    </xf>
    <xf numFmtId="4" fontId="16" fillId="0" borderId="41" xfId="48" applyNumberFormat="1" applyFont="1" applyFill="1" applyBorder="1" applyAlignment="1">
      <alignment vertical="center"/>
    </xf>
    <xf numFmtId="4" fontId="16" fillId="0" borderId="42" xfId="48" applyNumberFormat="1" applyFont="1" applyFill="1" applyBorder="1" applyAlignment="1">
      <alignment vertical="center"/>
    </xf>
    <xf numFmtId="0" fontId="11" fillId="33" borderId="30" xfId="0" applyFont="1" applyFill="1" applyBorder="1" applyAlignment="1">
      <alignment horizontal="center" vertical="center" wrapText="1"/>
    </xf>
    <xf numFmtId="4" fontId="14" fillId="33" borderId="31" xfId="48" applyNumberFormat="1" applyFont="1" applyFill="1" applyBorder="1" applyAlignment="1">
      <alignment vertical="center"/>
    </xf>
    <xf numFmtId="4" fontId="14" fillId="33" borderId="34" xfId="48" applyNumberFormat="1" applyFont="1" applyFill="1" applyBorder="1" applyAlignment="1">
      <alignment vertical="center"/>
    </xf>
    <xf numFmtId="0" fontId="11" fillId="33" borderId="36" xfId="0" applyFont="1" applyFill="1" applyBorder="1" applyAlignment="1">
      <alignment horizontal="center" vertical="center" wrapText="1"/>
    </xf>
    <xf numFmtId="3" fontId="6" fillId="33" borderId="37" xfId="48" applyNumberFormat="1" applyFont="1" applyFill="1" applyBorder="1" applyAlignment="1">
      <alignment vertical="center"/>
    </xf>
    <xf numFmtId="4" fontId="6" fillId="33" borderId="38" xfId="48" applyNumberFormat="1" applyFont="1" applyFill="1" applyBorder="1" applyAlignment="1">
      <alignment vertical="center"/>
    </xf>
    <xf numFmtId="4" fontId="14" fillId="33" borderId="37" xfId="48" applyNumberFormat="1" applyFont="1" applyFill="1" applyBorder="1" applyAlignment="1">
      <alignment vertical="center"/>
    </xf>
    <xf numFmtId="4" fontId="16" fillId="0" borderId="65" xfId="48" applyNumberFormat="1" applyFont="1" applyFill="1" applyBorder="1" applyAlignment="1">
      <alignment vertical="center"/>
    </xf>
    <xf numFmtId="4" fontId="16" fillId="0" borderId="48" xfId="48" applyNumberFormat="1" applyFont="1" applyFill="1" applyBorder="1" applyAlignment="1">
      <alignment vertical="center"/>
    </xf>
    <xf numFmtId="4" fontId="16" fillId="0" borderId="47" xfId="48" applyNumberFormat="1" applyFont="1" applyFill="1" applyBorder="1" applyAlignment="1">
      <alignment vertical="center"/>
    </xf>
    <xf numFmtId="3" fontId="14" fillId="33" borderId="65" xfId="48" applyNumberFormat="1" applyFont="1" applyFill="1" applyBorder="1" applyAlignment="1">
      <alignment vertical="center"/>
    </xf>
    <xf numFmtId="4" fontId="6" fillId="33" borderId="53" xfId="48" applyNumberFormat="1" applyFont="1" applyFill="1" applyBorder="1" applyAlignment="1">
      <alignment vertical="center"/>
    </xf>
    <xf numFmtId="4" fontId="14" fillId="33" borderId="65" xfId="48" applyNumberFormat="1" applyFont="1" applyFill="1" applyBorder="1" applyAlignment="1">
      <alignment vertical="center"/>
    </xf>
    <xf numFmtId="4" fontId="14" fillId="33" borderId="53" xfId="48" applyNumberFormat="1" applyFont="1" applyFill="1" applyBorder="1" applyAlignment="1">
      <alignment vertical="center"/>
    </xf>
    <xf numFmtId="1" fontId="14" fillId="33" borderId="65" xfId="48" applyNumberFormat="1" applyFont="1" applyFill="1" applyBorder="1" applyAlignment="1">
      <alignment vertical="center"/>
    </xf>
    <xf numFmtId="4" fontId="14" fillId="33" borderId="48" xfId="48" applyNumberFormat="1" applyFont="1" applyFill="1" applyBorder="1" applyAlignment="1">
      <alignment vertical="center"/>
    </xf>
    <xf numFmtId="4" fontId="14" fillId="33" borderId="47" xfId="48" applyNumberFormat="1" applyFont="1" applyFill="1" applyBorder="1" applyAlignment="1">
      <alignment vertical="center"/>
    </xf>
    <xf numFmtId="4" fontId="14" fillId="33" borderId="66" xfId="48" applyNumberFormat="1" applyFont="1" applyFill="1" applyBorder="1" applyAlignment="1">
      <alignment vertical="center"/>
    </xf>
    <xf numFmtId="0" fontId="11" fillId="33" borderId="67" xfId="0" applyFont="1" applyFill="1" applyBorder="1" applyAlignment="1">
      <alignment horizontal="center" vertical="center" wrapText="1"/>
    </xf>
    <xf numFmtId="4" fontId="16" fillId="0" borderId="68" xfId="48" applyNumberFormat="1" applyFont="1" applyFill="1" applyBorder="1" applyAlignment="1">
      <alignment vertical="center"/>
    </xf>
    <xf numFmtId="4" fontId="16" fillId="0" borderId="69" xfId="48" applyNumberFormat="1" applyFont="1" applyFill="1" applyBorder="1" applyAlignment="1">
      <alignment vertical="center"/>
    </xf>
    <xf numFmtId="0" fontId="15" fillId="37" borderId="10" xfId="0" applyFont="1" applyFill="1" applyBorder="1" applyAlignment="1">
      <alignment horizontal="center" vertical="center" wrapText="1"/>
    </xf>
    <xf numFmtId="4" fontId="15" fillId="37" borderId="14" xfId="48" applyNumberFormat="1" applyFont="1" applyFill="1" applyBorder="1" applyAlignment="1">
      <alignment vertical="center"/>
    </xf>
    <xf numFmtId="0" fontId="15" fillId="40" borderId="10" xfId="0" applyFont="1" applyFill="1" applyBorder="1" applyAlignment="1">
      <alignment horizontal="center" vertical="center" wrapText="1"/>
    </xf>
    <xf numFmtId="3" fontId="15" fillId="40" borderId="13" xfId="48" applyNumberFormat="1" applyFont="1" applyFill="1" applyBorder="1" applyAlignment="1">
      <alignment vertical="center"/>
    </xf>
    <xf numFmtId="4" fontId="15" fillId="40" borderId="12" xfId="48" applyNumberFormat="1" applyFont="1" applyFill="1" applyBorder="1" applyAlignment="1">
      <alignment vertical="center"/>
    </xf>
    <xf numFmtId="4" fontId="15" fillId="40" borderId="16" xfId="48" applyNumberFormat="1" applyFont="1" applyFill="1" applyBorder="1" applyAlignment="1">
      <alignment vertical="center"/>
    </xf>
    <xf numFmtId="4" fontId="15" fillId="40" borderId="14" xfId="48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8" fillId="0" borderId="70" xfId="0" applyFont="1" applyBorder="1" applyAlignment="1">
      <alignment horizontal="center" vertical="center"/>
    </xf>
    <xf numFmtId="4" fontId="18" fillId="0" borderId="62" xfId="0" applyNumberFormat="1" applyFont="1" applyBorder="1" applyAlignment="1">
      <alignment horizontal="center" vertical="center"/>
    </xf>
    <xf numFmtId="0" fontId="18" fillId="33" borderId="13" xfId="0" applyFont="1" applyFill="1" applyBorder="1" applyAlignment="1">
      <alignment vertical="center"/>
    </xf>
    <xf numFmtId="4" fontId="18" fillId="33" borderId="16" xfId="0" applyNumberFormat="1" applyFont="1" applyFill="1" applyBorder="1" applyAlignment="1">
      <alignment vertical="center"/>
    </xf>
    <xf numFmtId="4" fontId="14" fillId="33" borderId="13" xfId="48" applyNumberFormat="1" applyFont="1" applyFill="1" applyBorder="1" applyAlignment="1">
      <alignment/>
    </xf>
    <xf numFmtId="4" fontId="14" fillId="33" borderId="15" xfId="48" applyNumberFormat="1" applyFont="1" applyFill="1" applyBorder="1" applyAlignment="1">
      <alignment/>
    </xf>
    <xf numFmtId="4" fontId="14" fillId="33" borderId="16" xfId="48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Continuous" vertical="center"/>
    </xf>
    <xf numFmtId="0" fontId="2" fillId="33" borderId="11" xfId="0" applyFont="1" applyFill="1" applyBorder="1" applyAlignment="1">
      <alignment horizontal="centerContinuous"/>
    </xf>
    <xf numFmtId="0" fontId="2" fillId="33" borderId="12" xfId="0" applyFont="1" applyFill="1" applyBorder="1" applyAlignment="1">
      <alignment horizontal="centerContinuous"/>
    </xf>
    <xf numFmtId="0" fontId="4" fillId="36" borderId="17" xfId="0" applyFont="1" applyFill="1" applyBorder="1" applyAlignment="1">
      <alignment horizontal="center" vertical="center" wrapText="1"/>
    </xf>
    <xf numFmtId="3" fontId="9" fillId="36" borderId="14" xfId="48" applyNumberFormat="1" applyFont="1" applyFill="1" applyBorder="1" applyAlignment="1">
      <alignment vertical="center"/>
    </xf>
    <xf numFmtId="4" fontId="4" fillId="36" borderId="16" xfId="48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172" fontId="11" fillId="36" borderId="54" xfId="0" applyNumberFormat="1" applyFont="1" applyFill="1" applyBorder="1" applyAlignment="1">
      <alignment horizontal="center" vertical="center" wrapText="1"/>
    </xf>
    <xf numFmtId="172" fontId="11" fillId="36" borderId="46" xfId="0" applyNumberFormat="1" applyFont="1" applyFill="1" applyBorder="1" applyAlignment="1">
      <alignment horizontal="center" vertical="center" wrapText="1"/>
    </xf>
    <xf numFmtId="172" fontId="11" fillId="36" borderId="59" xfId="0" applyNumberFormat="1" applyFont="1" applyFill="1" applyBorder="1" applyAlignment="1">
      <alignment horizontal="center" vertical="center" wrapText="1"/>
    </xf>
    <xf numFmtId="0" fontId="13" fillId="36" borderId="54" xfId="0" applyFont="1" applyFill="1" applyBorder="1" applyAlignment="1">
      <alignment horizontal="center" vertical="center" wrapText="1"/>
    </xf>
    <xf numFmtId="0" fontId="13" fillId="36" borderId="46" xfId="0" applyFont="1" applyFill="1" applyBorder="1" applyAlignment="1">
      <alignment horizontal="center" vertical="center" wrapText="1"/>
    </xf>
    <xf numFmtId="0" fontId="13" fillId="36" borderId="5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1" fillId="36" borderId="54" xfId="0" applyFont="1" applyFill="1" applyBorder="1" applyAlignment="1">
      <alignment horizontal="center" vertical="center" wrapText="1"/>
    </xf>
    <xf numFmtId="0" fontId="11" fillId="36" borderId="4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1" xfId="0" applyFont="1" applyFill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horizontal="center" vertical="center"/>
    </xf>
    <xf numFmtId="0" fontId="11" fillId="37" borderId="11" xfId="0" applyFont="1" applyFill="1" applyBorder="1" applyAlignment="1">
      <alignment horizontal="center" vertical="center"/>
    </xf>
    <xf numFmtId="0" fontId="11" fillId="37" borderId="12" xfId="0" applyFont="1" applyFill="1" applyBorder="1" applyAlignment="1">
      <alignment horizontal="center" vertical="center"/>
    </xf>
    <xf numFmtId="4" fontId="11" fillId="36" borderId="43" xfId="0" applyNumberFormat="1" applyFont="1" applyFill="1" applyBorder="1" applyAlignment="1">
      <alignment horizontal="center" vertical="center" wrapText="1"/>
    </xf>
    <xf numFmtId="4" fontId="11" fillId="36" borderId="66" xfId="0" applyNumberFormat="1" applyFont="1" applyFill="1" applyBorder="1" applyAlignment="1">
      <alignment horizontal="center" vertical="center" wrapText="1"/>
    </xf>
    <xf numFmtId="4" fontId="11" fillId="36" borderId="7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center" wrapText="1"/>
    </xf>
    <xf numFmtId="0" fontId="6" fillId="39" borderId="12" xfId="0" applyFont="1" applyFill="1" applyBorder="1" applyAlignment="1">
      <alignment horizontal="center" vertical="center" wrapText="1"/>
    </xf>
    <xf numFmtId="4" fontId="15" fillId="41" borderId="10" xfId="48" applyNumberFormat="1" applyFont="1" applyFill="1" applyBorder="1" applyAlignment="1">
      <alignment horizontal="center" vertical="center" wrapText="1"/>
    </xf>
    <xf numFmtId="4" fontId="15" fillId="41" borderId="11" xfId="48" applyNumberFormat="1" applyFont="1" applyFill="1" applyBorder="1" applyAlignment="1">
      <alignment horizontal="center" vertical="center" wrapText="1"/>
    </xf>
    <xf numFmtId="4" fontId="15" fillId="41" borderId="12" xfId="48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72" fontId="11" fillId="37" borderId="60" xfId="0" applyNumberFormat="1" applyFont="1" applyFill="1" applyBorder="1" applyAlignment="1">
      <alignment horizontal="center" vertical="center" wrapText="1"/>
    </xf>
    <xf numFmtId="172" fontId="11" fillId="37" borderId="65" xfId="0" applyNumberFormat="1" applyFont="1" applyFill="1" applyBorder="1" applyAlignment="1">
      <alignment horizontal="center" vertical="center" wrapText="1"/>
    </xf>
    <xf numFmtId="172" fontId="11" fillId="37" borderId="68" xfId="0" applyNumberFormat="1" applyFont="1" applyFill="1" applyBorder="1" applyAlignment="1">
      <alignment horizontal="center" vertical="center" wrapText="1"/>
    </xf>
    <xf numFmtId="172" fontId="11" fillId="37" borderId="71" xfId="0" applyNumberFormat="1" applyFont="1" applyFill="1" applyBorder="1" applyAlignment="1">
      <alignment horizontal="center" vertical="center" wrapText="1"/>
    </xf>
    <xf numFmtId="172" fontId="11" fillId="37" borderId="66" xfId="0" applyNumberFormat="1" applyFont="1" applyFill="1" applyBorder="1" applyAlignment="1">
      <alignment horizontal="center" vertical="center" wrapText="1"/>
    </xf>
    <xf numFmtId="172" fontId="11" fillId="37" borderId="70" xfId="0" applyNumberFormat="1" applyFont="1" applyFill="1" applyBorder="1" applyAlignment="1">
      <alignment horizontal="center" vertical="center" wrapText="1"/>
    </xf>
    <xf numFmtId="172" fontId="11" fillId="37" borderId="63" xfId="0" applyNumberFormat="1" applyFont="1" applyFill="1" applyBorder="1" applyAlignment="1">
      <alignment horizontal="center" vertical="center" wrapText="1"/>
    </xf>
    <xf numFmtId="172" fontId="11" fillId="37" borderId="48" xfId="0" applyNumberFormat="1" applyFont="1" applyFill="1" applyBorder="1" applyAlignment="1">
      <alignment horizontal="center" vertical="center" wrapText="1"/>
    </xf>
    <xf numFmtId="172" fontId="11" fillId="37" borderId="69" xfId="0" applyNumberFormat="1" applyFont="1" applyFill="1" applyBorder="1" applyAlignment="1">
      <alignment horizontal="center" vertical="center" wrapText="1"/>
    </xf>
    <xf numFmtId="0" fontId="13" fillId="33" borderId="54" xfId="0" applyFont="1" applyFill="1" applyBorder="1" applyAlignment="1">
      <alignment horizontal="center" wrapText="1"/>
    </xf>
    <xf numFmtId="0" fontId="13" fillId="33" borderId="59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1" fillId="36" borderId="60" xfId="0" applyFont="1" applyFill="1" applyBorder="1" applyAlignment="1">
      <alignment horizontal="center" vertical="center" wrapText="1"/>
    </xf>
    <xf numFmtId="0" fontId="11" fillId="36" borderId="65" xfId="0" applyFont="1" applyFill="1" applyBorder="1" applyAlignment="1">
      <alignment horizontal="center" vertical="center" wrapText="1"/>
    </xf>
    <xf numFmtId="172" fontId="11" fillId="36" borderId="63" xfId="0" applyNumberFormat="1" applyFont="1" applyFill="1" applyBorder="1" applyAlignment="1">
      <alignment horizontal="center" vertical="center" wrapText="1"/>
    </xf>
    <xf numFmtId="172" fontId="11" fillId="36" borderId="48" xfId="0" applyNumberFormat="1" applyFont="1" applyFill="1" applyBorder="1" applyAlignment="1">
      <alignment horizontal="center" vertical="center" wrapText="1"/>
    </xf>
    <xf numFmtId="0" fontId="6" fillId="42" borderId="10" xfId="0" applyFont="1" applyFill="1" applyBorder="1" applyAlignment="1">
      <alignment horizontal="center" vertical="center"/>
    </xf>
    <xf numFmtId="0" fontId="6" fillId="42" borderId="11" xfId="0" applyFont="1" applyFill="1" applyBorder="1" applyAlignment="1">
      <alignment horizontal="center" vertical="center"/>
    </xf>
    <xf numFmtId="0" fontId="6" fillId="42" borderId="12" xfId="0" applyFont="1" applyFill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 wrapText="1"/>
    </xf>
    <xf numFmtId="0" fontId="6" fillId="43" borderId="11" xfId="0" applyFont="1" applyFill="1" applyBorder="1" applyAlignment="1">
      <alignment horizontal="center" vertical="center" wrapText="1"/>
    </xf>
    <xf numFmtId="0" fontId="6" fillId="43" borderId="12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15" fillId="36" borderId="12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Hoja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9"/>
  <sheetViews>
    <sheetView tabSelected="1" view="pageBreakPreview" zoomScale="60" zoomScalePageLayoutView="0" workbookViewId="0" topLeftCell="F1">
      <selection activeCell="I22" sqref="I22"/>
    </sheetView>
  </sheetViews>
  <sheetFormatPr defaultColWidth="4.8515625" defaultRowHeight="15"/>
  <cols>
    <col min="1" max="1" width="38.8515625" style="6" customWidth="1"/>
    <col min="2" max="2" width="7.8515625" style="6" customWidth="1"/>
    <col min="3" max="3" width="18.421875" style="6" customWidth="1"/>
    <col min="4" max="4" width="8.421875" style="6" customWidth="1"/>
    <col min="5" max="5" width="18.28125" style="6" customWidth="1"/>
    <col min="6" max="6" width="8.00390625" style="6" customWidth="1"/>
    <col min="7" max="7" width="18.28125" style="6" customWidth="1"/>
    <col min="8" max="8" width="6.57421875" style="6" customWidth="1"/>
    <col min="9" max="9" width="18.28125" style="6" customWidth="1"/>
    <col min="10" max="10" width="6.57421875" style="6" customWidth="1"/>
    <col min="11" max="11" width="18.28125" style="6" customWidth="1"/>
    <col min="12" max="12" width="13.8515625" style="6" customWidth="1"/>
    <col min="13" max="13" width="6.7109375" style="6" customWidth="1"/>
    <col min="14" max="14" width="18.421875" style="6" customWidth="1"/>
    <col min="15" max="15" width="14.00390625" style="6" customWidth="1"/>
    <col min="16" max="16" width="21.140625" style="3" customWidth="1"/>
    <col min="17" max="17" width="2.8515625" style="6" customWidth="1"/>
    <col min="18" max="18" width="8.421875" style="6" customWidth="1"/>
    <col min="19" max="19" width="16.00390625" style="6" customWidth="1"/>
    <col min="20" max="20" width="8.421875" style="6" customWidth="1"/>
    <col min="21" max="21" width="17.140625" style="6" customWidth="1"/>
    <col min="22" max="22" width="17.00390625" style="3" customWidth="1"/>
    <col min="23" max="23" width="2.8515625" style="6" customWidth="1"/>
    <col min="24" max="24" width="37.140625" style="6" customWidth="1"/>
    <col min="25" max="25" width="6.57421875" style="6" customWidth="1"/>
    <col min="26" max="26" width="18.28125" style="6" customWidth="1"/>
    <col min="27" max="255" width="11.421875" style="6" customWidth="1"/>
    <col min="256" max="16384" width="4.8515625" style="6" customWidth="1"/>
  </cols>
  <sheetData>
    <row r="1" spans="1:25" ht="12.75">
      <c r="A1" s="308" t="s">
        <v>2</v>
      </c>
      <c r="B1" s="308"/>
      <c r="C1" s="308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2"/>
      <c r="P1" s="2"/>
      <c r="Q1" s="2"/>
      <c r="R1" s="2"/>
      <c r="S1" s="2"/>
      <c r="T1" s="2"/>
      <c r="U1" s="2"/>
      <c r="V1" s="2"/>
      <c r="Y1" s="7" t="s">
        <v>3</v>
      </c>
    </row>
    <row r="2" spans="1:26" s="4" customFormat="1" ht="18">
      <c r="A2" s="309" t="s">
        <v>4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</row>
    <row r="3" spans="1:22" ht="12.75">
      <c r="A3" s="8" t="s">
        <v>5</v>
      </c>
      <c r="B3" s="9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9"/>
      <c r="Q3" s="10"/>
      <c r="R3" s="10"/>
      <c r="S3" s="10"/>
      <c r="T3" s="10"/>
      <c r="U3" s="10"/>
      <c r="V3" s="11"/>
    </row>
    <row r="4" spans="1:17" ht="12.75">
      <c r="A4" s="8" t="s">
        <v>6</v>
      </c>
      <c r="B4" s="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9"/>
      <c r="Q4" s="5"/>
    </row>
    <row r="5" spans="1:22" ht="16.5" customHeight="1" thickBot="1">
      <c r="A5" s="12" t="s">
        <v>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5"/>
      <c r="V5" s="8"/>
    </row>
    <row r="6" spans="1:26" s="13" customFormat="1" ht="21" customHeight="1" thickBot="1">
      <c r="A6" s="310" t="s">
        <v>8</v>
      </c>
      <c r="B6" s="14" t="s">
        <v>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7"/>
      <c r="R6" s="312" t="s">
        <v>10</v>
      </c>
      <c r="S6" s="313"/>
      <c r="T6" s="313"/>
      <c r="U6" s="313"/>
      <c r="V6" s="314"/>
      <c r="X6" s="312" t="s">
        <v>9</v>
      </c>
      <c r="Y6" s="313"/>
      <c r="Z6" s="314"/>
    </row>
    <row r="7" spans="1:26" s="13" customFormat="1" ht="21" customHeight="1" thickBot="1">
      <c r="A7" s="311"/>
      <c r="B7" s="315" t="s">
        <v>11</v>
      </c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7"/>
      <c r="Q7" s="18"/>
      <c r="R7" s="318"/>
      <c r="S7" s="319"/>
      <c r="T7" s="319"/>
      <c r="U7" s="319"/>
      <c r="V7" s="320"/>
      <c r="X7" s="312" t="s">
        <v>12</v>
      </c>
      <c r="Y7" s="313"/>
      <c r="Z7" s="314"/>
    </row>
    <row r="8" spans="1:26" s="13" customFormat="1" ht="21" customHeight="1">
      <c r="A8" s="311"/>
      <c r="B8" s="302" t="s">
        <v>13</v>
      </c>
      <c r="C8" s="302" t="s">
        <v>14</v>
      </c>
      <c r="D8" s="302" t="s">
        <v>15</v>
      </c>
      <c r="E8" s="302" t="s">
        <v>16</v>
      </c>
      <c r="F8" s="302" t="s">
        <v>13</v>
      </c>
      <c r="G8" s="321" t="s">
        <v>17</v>
      </c>
      <c r="H8" s="305" t="s">
        <v>15</v>
      </c>
      <c r="I8" s="302" t="s">
        <v>18</v>
      </c>
      <c r="J8" s="305" t="s">
        <v>15</v>
      </c>
      <c r="K8" s="302" t="s">
        <v>19</v>
      </c>
      <c r="L8" s="302" t="s">
        <v>20</v>
      </c>
      <c r="M8" s="305" t="s">
        <v>15</v>
      </c>
      <c r="N8" s="302" t="s">
        <v>21</v>
      </c>
      <c r="O8" s="302" t="s">
        <v>22</v>
      </c>
      <c r="P8" s="302" t="s">
        <v>23</v>
      </c>
      <c r="Q8" s="18"/>
      <c r="R8" s="333" t="s">
        <v>24</v>
      </c>
      <c r="S8" s="336" t="s">
        <v>25</v>
      </c>
      <c r="T8" s="336" t="s">
        <v>26</v>
      </c>
      <c r="U8" s="336" t="s">
        <v>27</v>
      </c>
      <c r="V8" s="339" t="s">
        <v>28</v>
      </c>
      <c r="X8" s="310" t="s">
        <v>8</v>
      </c>
      <c r="Y8" s="346" t="s">
        <v>15</v>
      </c>
      <c r="Z8" s="348" t="s">
        <v>29</v>
      </c>
    </row>
    <row r="9" spans="1:26" s="13" customFormat="1" ht="21" customHeight="1">
      <c r="A9" s="311"/>
      <c r="B9" s="306"/>
      <c r="C9" s="306"/>
      <c r="D9" s="303"/>
      <c r="E9" s="306"/>
      <c r="F9" s="306"/>
      <c r="G9" s="322"/>
      <c r="H9" s="306"/>
      <c r="I9" s="306"/>
      <c r="J9" s="306"/>
      <c r="K9" s="306"/>
      <c r="L9" s="306"/>
      <c r="M9" s="306"/>
      <c r="N9" s="306"/>
      <c r="O9" s="306"/>
      <c r="P9" s="306"/>
      <c r="Q9" s="17"/>
      <c r="R9" s="334"/>
      <c r="S9" s="337"/>
      <c r="T9" s="337"/>
      <c r="U9" s="337"/>
      <c r="V9" s="340"/>
      <c r="X9" s="311"/>
      <c r="Y9" s="347"/>
      <c r="Z9" s="349"/>
    </row>
    <row r="10" spans="1:26" s="13" customFormat="1" ht="21" customHeight="1" thickBot="1">
      <c r="A10" s="311"/>
      <c r="B10" s="307"/>
      <c r="C10" s="307"/>
      <c r="D10" s="304"/>
      <c r="E10" s="307"/>
      <c r="F10" s="307"/>
      <c r="G10" s="323"/>
      <c r="H10" s="307"/>
      <c r="I10" s="307"/>
      <c r="J10" s="307"/>
      <c r="K10" s="307"/>
      <c r="L10" s="307"/>
      <c r="M10" s="307"/>
      <c r="N10" s="307"/>
      <c r="O10" s="307"/>
      <c r="P10" s="307"/>
      <c r="Q10" s="18"/>
      <c r="R10" s="335"/>
      <c r="S10" s="338"/>
      <c r="T10" s="338"/>
      <c r="U10" s="338"/>
      <c r="V10" s="341"/>
      <c r="X10" s="311"/>
      <c r="Y10" s="347"/>
      <c r="Z10" s="349"/>
    </row>
    <row r="11" spans="1:26" s="19" customFormat="1" ht="21" customHeight="1" thickBot="1">
      <c r="A11" s="350" t="s">
        <v>30</v>
      </c>
      <c r="B11" s="351"/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51"/>
      <c r="P11" s="352"/>
      <c r="Q11" s="5"/>
      <c r="R11" s="353" t="s">
        <v>30</v>
      </c>
      <c r="S11" s="354"/>
      <c r="T11" s="354"/>
      <c r="U11" s="354"/>
      <c r="V11" s="355"/>
      <c r="W11" s="13"/>
      <c r="X11" s="356" t="s">
        <v>30</v>
      </c>
      <c r="Y11" s="357"/>
      <c r="Z11" s="358"/>
    </row>
    <row r="12" spans="1:26" ht="15" customHeight="1" thickBot="1">
      <c r="A12" s="20" t="s">
        <v>31</v>
      </c>
      <c r="B12" s="21">
        <f aca="true" t="shared" si="0" ref="B12:O12">SUM(B13:B21)</f>
        <v>14</v>
      </c>
      <c r="C12" s="22">
        <f t="shared" si="0"/>
        <v>26502.97</v>
      </c>
      <c r="D12" s="21">
        <f>SUM(D13:D21)</f>
        <v>0</v>
      </c>
      <c r="E12" s="23">
        <f>SUM(E13:E21)</f>
        <v>0</v>
      </c>
      <c r="F12" s="21">
        <f>SUM(F13:F21)</f>
        <v>14</v>
      </c>
      <c r="G12" s="23">
        <f>SUM(G13:G21)</f>
        <v>26502.97</v>
      </c>
      <c r="H12" s="24">
        <f t="shared" si="0"/>
        <v>0</v>
      </c>
      <c r="I12" s="25">
        <f t="shared" si="0"/>
        <v>0</v>
      </c>
      <c r="J12" s="21">
        <f t="shared" si="0"/>
        <v>14</v>
      </c>
      <c r="K12" s="26">
        <f t="shared" si="0"/>
        <v>59428.15</v>
      </c>
      <c r="L12" s="25">
        <f t="shared" si="0"/>
        <v>0</v>
      </c>
      <c r="M12" s="27">
        <f t="shared" si="0"/>
        <v>0</v>
      </c>
      <c r="N12" s="28">
        <f t="shared" si="0"/>
        <v>0</v>
      </c>
      <c r="O12" s="25">
        <f t="shared" si="0"/>
        <v>0</v>
      </c>
      <c r="P12" s="29">
        <f>SUM(P13:P21)</f>
        <v>85931.12</v>
      </c>
      <c r="Q12" s="10"/>
      <c r="R12" s="30">
        <f>SUM(R13:R21)</f>
        <v>0</v>
      </c>
      <c r="S12" s="31">
        <f>SUM(S13:S21)</f>
        <v>0</v>
      </c>
      <c r="T12" s="32">
        <f>SUM(T13:T21)</f>
        <v>0</v>
      </c>
      <c r="U12" s="31">
        <f>SUM(U13:U21)</f>
        <v>0</v>
      </c>
      <c r="V12" s="33">
        <f>SUM(V13:V21)</f>
        <v>0</v>
      </c>
      <c r="W12" s="13"/>
      <c r="X12" s="34" t="s">
        <v>31</v>
      </c>
      <c r="Y12" s="35">
        <f>SUM(Y13:Y21)</f>
        <v>4</v>
      </c>
      <c r="Z12" s="36">
        <f>SUM(Z13:Z21)</f>
        <v>6554.6</v>
      </c>
    </row>
    <row r="13" spans="1:26" ht="15" customHeight="1">
      <c r="A13" s="37" t="s">
        <v>32</v>
      </c>
      <c r="B13" s="38"/>
      <c r="C13" s="39"/>
      <c r="D13" s="38"/>
      <c r="E13" s="40"/>
      <c r="F13" s="41"/>
      <c r="G13" s="42">
        <f>C13+E13</f>
        <v>0</v>
      </c>
      <c r="H13" s="43"/>
      <c r="I13" s="44"/>
      <c r="J13" s="38"/>
      <c r="K13" s="45"/>
      <c r="L13" s="46"/>
      <c r="M13" s="47"/>
      <c r="N13" s="48"/>
      <c r="O13" s="44"/>
      <c r="P13" s="49">
        <f>G13+I13+K13+L13+N13+O13</f>
        <v>0</v>
      </c>
      <c r="Q13" s="5"/>
      <c r="R13" s="50"/>
      <c r="S13" s="51"/>
      <c r="T13" s="52"/>
      <c r="U13" s="51"/>
      <c r="V13" s="53">
        <f aca="true" t="shared" si="1" ref="V13:V21">SUM(R13:U13)</f>
        <v>0</v>
      </c>
      <c r="W13" s="13"/>
      <c r="X13" s="54"/>
      <c r="Y13" s="55"/>
      <c r="Z13" s="56"/>
    </row>
    <row r="14" spans="1:26" ht="15" customHeight="1">
      <c r="A14" s="57" t="s">
        <v>33</v>
      </c>
      <c r="B14" s="58"/>
      <c r="C14" s="59"/>
      <c r="D14" s="58"/>
      <c r="E14" s="60"/>
      <c r="F14" s="58"/>
      <c r="G14" s="42">
        <f>C14+E14</f>
        <v>0</v>
      </c>
      <c r="H14" s="61"/>
      <c r="I14" s="62"/>
      <c r="J14" s="58"/>
      <c r="K14" s="63"/>
      <c r="L14" s="64"/>
      <c r="M14" s="65"/>
      <c r="N14" s="66"/>
      <c r="O14" s="62"/>
      <c r="P14" s="49">
        <f>G14+I14+K14+L14+N14+O14</f>
        <v>0</v>
      </c>
      <c r="Q14" s="5"/>
      <c r="R14" s="67"/>
      <c r="S14" s="68"/>
      <c r="T14" s="63"/>
      <c r="U14" s="68"/>
      <c r="V14" s="53">
        <f t="shared" si="1"/>
        <v>0</v>
      </c>
      <c r="W14" s="13"/>
      <c r="X14" s="69" t="s">
        <v>33</v>
      </c>
      <c r="Y14" s="70"/>
      <c r="Z14" s="71"/>
    </row>
    <row r="15" spans="1:26" ht="15" customHeight="1">
      <c r="A15" s="57" t="s">
        <v>34</v>
      </c>
      <c r="B15" s="58"/>
      <c r="C15" s="59"/>
      <c r="D15" s="58"/>
      <c r="E15" s="60"/>
      <c r="F15" s="58"/>
      <c r="G15" s="42">
        <f>C15+E15</f>
        <v>0</v>
      </c>
      <c r="H15" s="61"/>
      <c r="I15" s="62"/>
      <c r="J15" s="58"/>
      <c r="K15" s="63"/>
      <c r="L15" s="64"/>
      <c r="M15" s="65"/>
      <c r="N15" s="66"/>
      <c r="O15" s="62"/>
      <c r="P15" s="49">
        <f aca="true" t="shared" si="2" ref="P15:P47">G15+I15+K15+L15+N15+O15</f>
        <v>0</v>
      </c>
      <c r="Q15" s="10"/>
      <c r="R15" s="67"/>
      <c r="S15" s="68"/>
      <c r="T15" s="63"/>
      <c r="U15" s="68"/>
      <c r="V15" s="53">
        <f t="shared" si="1"/>
        <v>0</v>
      </c>
      <c r="W15" s="13"/>
      <c r="X15" s="57" t="s">
        <v>34</v>
      </c>
      <c r="Y15" s="72"/>
      <c r="Z15" s="68"/>
    </row>
    <row r="16" spans="1:26" ht="15" customHeight="1">
      <c r="A16" s="57" t="s">
        <v>35</v>
      </c>
      <c r="B16" s="58"/>
      <c r="C16" s="59"/>
      <c r="D16" s="58"/>
      <c r="E16" s="60"/>
      <c r="F16" s="58"/>
      <c r="G16" s="42">
        <f>C16+E16</f>
        <v>0</v>
      </c>
      <c r="H16" s="61"/>
      <c r="I16" s="62"/>
      <c r="J16" s="58"/>
      <c r="K16" s="63"/>
      <c r="L16" s="64"/>
      <c r="M16" s="65"/>
      <c r="N16" s="66"/>
      <c r="O16" s="62"/>
      <c r="P16" s="49">
        <f t="shared" si="2"/>
        <v>0</v>
      </c>
      <c r="Q16" s="5"/>
      <c r="R16" s="67"/>
      <c r="S16" s="68"/>
      <c r="T16" s="63"/>
      <c r="U16" s="68"/>
      <c r="V16" s="53">
        <f t="shared" si="1"/>
        <v>0</v>
      </c>
      <c r="W16" s="13"/>
      <c r="X16" s="57" t="s">
        <v>35</v>
      </c>
      <c r="Y16" s="72"/>
      <c r="Z16" s="68"/>
    </row>
    <row r="17" spans="1:26" ht="15" customHeight="1">
      <c r="A17" s="57" t="s">
        <v>36</v>
      </c>
      <c r="B17" s="58">
        <v>1</v>
      </c>
      <c r="C17" s="59">
        <v>3409.04</v>
      </c>
      <c r="D17" s="58"/>
      <c r="E17" s="60"/>
      <c r="F17" s="73">
        <f aca="true" t="shared" si="3" ref="F17:G21">B17+D17</f>
        <v>1</v>
      </c>
      <c r="G17" s="42">
        <f t="shared" si="3"/>
        <v>3409.04</v>
      </c>
      <c r="H17" s="61"/>
      <c r="I17" s="62"/>
      <c r="J17" s="58">
        <v>1</v>
      </c>
      <c r="K17" s="63">
        <v>8658</v>
      </c>
      <c r="L17" s="64"/>
      <c r="M17" s="65"/>
      <c r="N17" s="66"/>
      <c r="O17" s="62"/>
      <c r="P17" s="49">
        <f t="shared" si="2"/>
        <v>12067.04</v>
      </c>
      <c r="Q17" s="5"/>
      <c r="R17" s="67"/>
      <c r="S17" s="68"/>
      <c r="T17" s="63"/>
      <c r="U17" s="68"/>
      <c r="V17" s="53">
        <f t="shared" si="1"/>
        <v>0</v>
      </c>
      <c r="W17" s="13"/>
      <c r="X17" s="57" t="s">
        <v>36</v>
      </c>
      <c r="Y17" s="72"/>
      <c r="Z17" s="68"/>
    </row>
    <row r="18" spans="1:26" ht="15" customHeight="1">
      <c r="A18" s="57" t="s">
        <v>37</v>
      </c>
      <c r="B18" s="58">
        <v>3</v>
      </c>
      <c r="C18" s="59">
        <v>7907.08</v>
      </c>
      <c r="D18" s="58"/>
      <c r="E18" s="60"/>
      <c r="F18" s="73">
        <f t="shared" si="3"/>
        <v>3</v>
      </c>
      <c r="G18" s="42">
        <f t="shared" si="3"/>
        <v>7907.08</v>
      </c>
      <c r="H18" s="61"/>
      <c r="I18" s="62"/>
      <c r="J18" s="58">
        <v>3</v>
      </c>
      <c r="K18" s="63">
        <v>16190.15</v>
      </c>
      <c r="L18" s="64"/>
      <c r="M18" s="65"/>
      <c r="N18" s="66"/>
      <c r="O18" s="62"/>
      <c r="P18" s="49">
        <f t="shared" si="2"/>
        <v>24097.23</v>
      </c>
      <c r="Q18" s="10"/>
      <c r="R18" s="67"/>
      <c r="S18" s="68"/>
      <c r="T18" s="63"/>
      <c r="U18" s="68"/>
      <c r="V18" s="53">
        <f t="shared" si="1"/>
        <v>0</v>
      </c>
      <c r="W18" s="13"/>
      <c r="X18" s="57" t="s">
        <v>37</v>
      </c>
      <c r="Y18" s="72">
        <v>1</v>
      </c>
      <c r="Z18" s="68">
        <v>2053.59</v>
      </c>
    </row>
    <row r="19" spans="1:26" ht="15" customHeight="1">
      <c r="A19" s="57" t="s">
        <v>38</v>
      </c>
      <c r="B19" s="58">
        <v>10</v>
      </c>
      <c r="C19" s="59">
        <v>15186.85</v>
      </c>
      <c r="D19" s="58"/>
      <c r="E19" s="60"/>
      <c r="F19" s="73">
        <f t="shared" si="3"/>
        <v>10</v>
      </c>
      <c r="G19" s="42">
        <f t="shared" si="3"/>
        <v>15186.85</v>
      </c>
      <c r="H19" s="61"/>
      <c r="I19" s="62"/>
      <c r="J19" s="58">
        <v>10</v>
      </c>
      <c r="K19" s="63">
        <v>34580</v>
      </c>
      <c r="L19" s="64"/>
      <c r="M19" s="65"/>
      <c r="N19" s="66"/>
      <c r="O19" s="62"/>
      <c r="P19" s="49">
        <f t="shared" si="2"/>
        <v>49766.85</v>
      </c>
      <c r="Q19" s="5"/>
      <c r="R19" s="67"/>
      <c r="S19" s="68"/>
      <c r="T19" s="63"/>
      <c r="U19" s="68"/>
      <c r="V19" s="53">
        <f t="shared" si="1"/>
        <v>0</v>
      </c>
      <c r="W19" s="13"/>
      <c r="X19" s="57" t="s">
        <v>38</v>
      </c>
      <c r="Y19" s="72">
        <v>1</v>
      </c>
      <c r="Z19" s="68">
        <v>2751.49</v>
      </c>
    </row>
    <row r="20" spans="1:26" ht="15" customHeight="1">
      <c r="A20" s="57" t="s">
        <v>39</v>
      </c>
      <c r="B20" s="58"/>
      <c r="C20" s="59"/>
      <c r="D20" s="58"/>
      <c r="E20" s="60"/>
      <c r="F20" s="58"/>
      <c r="G20" s="42">
        <f t="shared" si="3"/>
        <v>0</v>
      </c>
      <c r="H20" s="61"/>
      <c r="I20" s="62"/>
      <c r="J20" s="58"/>
      <c r="K20" s="63"/>
      <c r="L20" s="64"/>
      <c r="M20" s="65"/>
      <c r="N20" s="66"/>
      <c r="O20" s="62"/>
      <c r="P20" s="49">
        <f t="shared" si="2"/>
        <v>0</v>
      </c>
      <c r="Q20" s="5"/>
      <c r="R20" s="67"/>
      <c r="S20" s="68"/>
      <c r="T20" s="63"/>
      <c r="U20" s="68"/>
      <c r="V20" s="53">
        <f t="shared" si="1"/>
        <v>0</v>
      </c>
      <c r="W20" s="13"/>
      <c r="X20" s="57" t="s">
        <v>39</v>
      </c>
      <c r="Y20" s="72"/>
      <c r="Z20" s="68"/>
    </row>
    <row r="21" spans="1:26" ht="15" customHeight="1" thickBot="1">
      <c r="A21" s="74" t="s">
        <v>40</v>
      </c>
      <c r="B21" s="75"/>
      <c r="C21" s="76"/>
      <c r="D21" s="75"/>
      <c r="E21" s="77"/>
      <c r="F21" s="78"/>
      <c r="G21" s="42">
        <f t="shared" si="3"/>
        <v>0</v>
      </c>
      <c r="H21" s="79"/>
      <c r="I21" s="80"/>
      <c r="J21" s="75"/>
      <c r="K21" s="81"/>
      <c r="L21" s="82"/>
      <c r="M21" s="83"/>
      <c r="N21" s="84"/>
      <c r="O21" s="80"/>
      <c r="P21" s="49">
        <f t="shared" si="2"/>
        <v>0</v>
      </c>
      <c r="Q21" s="10"/>
      <c r="R21" s="67"/>
      <c r="S21" s="68"/>
      <c r="T21" s="63"/>
      <c r="U21" s="68"/>
      <c r="V21" s="53">
        <f t="shared" si="1"/>
        <v>0</v>
      </c>
      <c r="W21" s="13"/>
      <c r="X21" s="85" t="s">
        <v>40</v>
      </c>
      <c r="Y21" s="86">
        <v>2</v>
      </c>
      <c r="Z21" s="87">
        <v>1749.52</v>
      </c>
    </row>
    <row r="22" spans="1:26" ht="15" customHeight="1" thickBot="1">
      <c r="A22" s="20" t="s">
        <v>41</v>
      </c>
      <c r="B22" s="21">
        <f aca="true" t="shared" si="4" ref="B22:H22">SUM(B23:B28)</f>
        <v>16</v>
      </c>
      <c r="C22" s="88">
        <f t="shared" si="4"/>
        <v>11196.51</v>
      </c>
      <c r="D22" s="89">
        <f t="shared" si="4"/>
        <v>0</v>
      </c>
      <c r="E22" s="88">
        <f t="shared" si="4"/>
        <v>0</v>
      </c>
      <c r="F22" s="35">
        <f>SUM(F23:F28)</f>
        <v>16</v>
      </c>
      <c r="G22" s="90">
        <f>SUM(G23:G28)</f>
        <v>11196.51</v>
      </c>
      <c r="H22" s="91">
        <f t="shared" si="4"/>
        <v>0</v>
      </c>
      <c r="I22" s="92">
        <f>SUM(H23:H28)</f>
        <v>0</v>
      </c>
      <c r="J22" s="21">
        <f aca="true" t="shared" si="5" ref="J22:P22">SUM(J23:J28)</f>
        <v>15</v>
      </c>
      <c r="K22" s="26">
        <f t="shared" si="5"/>
        <v>16620</v>
      </c>
      <c r="L22" s="25">
        <f t="shared" si="5"/>
        <v>0</v>
      </c>
      <c r="M22" s="27">
        <f t="shared" si="5"/>
        <v>0</v>
      </c>
      <c r="N22" s="28">
        <f t="shared" si="5"/>
        <v>0</v>
      </c>
      <c r="O22" s="92">
        <f t="shared" si="5"/>
        <v>0</v>
      </c>
      <c r="P22" s="29">
        <f t="shared" si="5"/>
        <v>27816.510000000002</v>
      </c>
      <c r="Q22" s="5"/>
      <c r="R22" s="30">
        <f>SUM(R23:R28)</f>
        <v>0</v>
      </c>
      <c r="S22" s="31">
        <f>SUM(S23:S28)</f>
        <v>0</v>
      </c>
      <c r="T22" s="32">
        <f>SUM(T23:T28)</f>
        <v>0</v>
      </c>
      <c r="U22" s="31">
        <f>SUM(U23:U28)</f>
        <v>0</v>
      </c>
      <c r="V22" s="33">
        <f>SUM(V23:V28)</f>
        <v>0</v>
      </c>
      <c r="W22" s="13"/>
      <c r="X22" s="93" t="s">
        <v>42</v>
      </c>
      <c r="Y22" s="94">
        <f>SUM(Y23:Y28)</f>
        <v>10</v>
      </c>
      <c r="Z22" s="95">
        <f>SUM(Z23:Z28)</f>
        <v>7059.26</v>
      </c>
    </row>
    <row r="23" spans="1:26" ht="15" customHeight="1">
      <c r="A23" s="37" t="s">
        <v>43</v>
      </c>
      <c r="B23" s="58"/>
      <c r="C23" s="59"/>
      <c r="D23" s="58"/>
      <c r="E23" s="60"/>
      <c r="F23" s="58"/>
      <c r="G23" s="42">
        <f aca="true" t="shared" si="6" ref="G23:G28">C23+E23</f>
        <v>0</v>
      </c>
      <c r="H23" s="61"/>
      <c r="I23" s="62"/>
      <c r="J23" s="58"/>
      <c r="K23" s="63"/>
      <c r="L23" s="64"/>
      <c r="M23" s="65"/>
      <c r="N23" s="66"/>
      <c r="O23" s="62"/>
      <c r="P23" s="49">
        <f t="shared" si="2"/>
        <v>0</v>
      </c>
      <c r="Q23" s="5"/>
      <c r="R23" s="50"/>
      <c r="S23" s="51"/>
      <c r="T23" s="52"/>
      <c r="U23" s="51"/>
      <c r="V23" s="96">
        <f aca="true" t="shared" si="7" ref="V23:V28">SUM(R23:U23)</f>
        <v>0</v>
      </c>
      <c r="W23" s="13"/>
      <c r="X23" s="97" t="s">
        <v>44</v>
      </c>
      <c r="Y23" s="98">
        <v>3</v>
      </c>
      <c r="Z23" s="51">
        <v>1611.1</v>
      </c>
    </row>
    <row r="24" spans="1:26" ht="15" customHeight="1">
      <c r="A24" s="99" t="s">
        <v>45</v>
      </c>
      <c r="B24" s="58"/>
      <c r="C24" s="59"/>
      <c r="D24" s="58"/>
      <c r="E24" s="60"/>
      <c r="F24" s="58"/>
      <c r="G24" s="42">
        <f t="shared" si="6"/>
        <v>0</v>
      </c>
      <c r="H24" s="61"/>
      <c r="I24" s="62"/>
      <c r="J24" s="58"/>
      <c r="K24" s="63"/>
      <c r="L24" s="64"/>
      <c r="M24" s="65"/>
      <c r="N24" s="66"/>
      <c r="O24" s="62"/>
      <c r="P24" s="49">
        <f t="shared" si="2"/>
        <v>0</v>
      </c>
      <c r="Q24" s="10"/>
      <c r="R24" s="67"/>
      <c r="S24" s="68"/>
      <c r="T24" s="63"/>
      <c r="U24" s="68"/>
      <c r="V24" s="53">
        <f t="shared" si="7"/>
        <v>0</v>
      </c>
      <c r="W24" s="13"/>
      <c r="X24" s="99" t="s">
        <v>46</v>
      </c>
      <c r="Y24" s="72">
        <v>1</v>
      </c>
      <c r="Z24" s="68">
        <v>781.28</v>
      </c>
    </row>
    <row r="25" spans="1:26" ht="15" customHeight="1">
      <c r="A25" s="99" t="s">
        <v>47</v>
      </c>
      <c r="B25" s="58"/>
      <c r="C25" s="59"/>
      <c r="D25" s="58"/>
      <c r="E25" s="60"/>
      <c r="F25" s="58"/>
      <c r="G25" s="42">
        <f t="shared" si="6"/>
        <v>0</v>
      </c>
      <c r="H25" s="61"/>
      <c r="I25" s="62"/>
      <c r="J25" s="58"/>
      <c r="K25" s="63"/>
      <c r="L25" s="64"/>
      <c r="M25" s="65"/>
      <c r="N25" s="66"/>
      <c r="O25" s="62"/>
      <c r="P25" s="49">
        <f t="shared" si="2"/>
        <v>0</v>
      </c>
      <c r="Q25" s="5"/>
      <c r="R25" s="67"/>
      <c r="S25" s="68"/>
      <c r="T25" s="63"/>
      <c r="U25" s="68"/>
      <c r="V25" s="53">
        <f t="shared" si="7"/>
        <v>0</v>
      </c>
      <c r="W25" s="13"/>
      <c r="X25" s="99" t="s">
        <v>48</v>
      </c>
      <c r="Y25" s="72">
        <v>3</v>
      </c>
      <c r="Z25" s="68">
        <v>2382.16</v>
      </c>
    </row>
    <row r="26" spans="1:26" ht="15" customHeight="1">
      <c r="A26" s="99" t="s">
        <v>49</v>
      </c>
      <c r="B26" s="58">
        <v>8</v>
      </c>
      <c r="C26" s="59">
        <v>5598.73</v>
      </c>
      <c r="D26" s="58"/>
      <c r="E26" s="60"/>
      <c r="F26" s="73">
        <f>B26+D26</f>
        <v>8</v>
      </c>
      <c r="G26" s="42">
        <f t="shared" si="6"/>
        <v>5598.73</v>
      </c>
      <c r="H26" s="61"/>
      <c r="I26" s="62"/>
      <c r="J26" s="58">
        <v>7</v>
      </c>
      <c r="K26" s="63">
        <v>7736</v>
      </c>
      <c r="L26" s="64"/>
      <c r="M26" s="65"/>
      <c r="N26" s="66"/>
      <c r="O26" s="62"/>
      <c r="P26" s="49">
        <f t="shared" si="2"/>
        <v>13334.73</v>
      </c>
      <c r="Q26" s="5"/>
      <c r="R26" s="67"/>
      <c r="S26" s="68"/>
      <c r="T26" s="63"/>
      <c r="U26" s="68"/>
      <c r="V26" s="53">
        <f t="shared" si="7"/>
        <v>0</v>
      </c>
      <c r="W26" s="13"/>
      <c r="X26" s="99" t="s">
        <v>50</v>
      </c>
      <c r="Y26" s="72">
        <v>2</v>
      </c>
      <c r="Z26" s="68">
        <v>1453.28</v>
      </c>
    </row>
    <row r="27" spans="1:26" ht="15" customHeight="1">
      <c r="A27" s="99" t="s">
        <v>51</v>
      </c>
      <c r="B27" s="58">
        <v>4</v>
      </c>
      <c r="C27" s="59">
        <v>2704.52</v>
      </c>
      <c r="D27" s="58"/>
      <c r="E27" s="60"/>
      <c r="F27" s="73">
        <f>B27+D27</f>
        <v>4</v>
      </c>
      <c r="G27" s="42">
        <f t="shared" si="6"/>
        <v>2704.52</v>
      </c>
      <c r="H27" s="61"/>
      <c r="I27" s="62"/>
      <c r="J27" s="58">
        <v>4</v>
      </c>
      <c r="K27" s="63">
        <v>4472</v>
      </c>
      <c r="L27" s="64"/>
      <c r="M27" s="65"/>
      <c r="N27" s="66"/>
      <c r="O27" s="62"/>
      <c r="P27" s="49">
        <f t="shared" si="2"/>
        <v>7176.52</v>
      </c>
      <c r="Q27" s="10"/>
      <c r="R27" s="67"/>
      <c r="S27" s="68"/>
      <c r="T27" s="63"/>
      <c r="U27" s="68"/>
      <c r="V27" s="53">
        <f t="shared" si="7"/>
        <v>0</v>
      </c>
      <c r="W27" s="13"/>
      <c r="X27" s="99" t="s">
        <v>52</v>
      </c>
      <c r="Y27" s="72">
        <v>1</v>
      </c>
      <c r="Z27" s="68">
        <v>831.44</v>
      </c>
    </row>
    <row r="28" spans="1:26" ht="15" customHeight="1" thickBot="1">
      <c r="A28" s="100" t="s">
        <v>53</v>
      </c>
      <c r="B28" s="58">
        <v>4</v>
      </c>
      <c r="C28" s="59">
        <v>2893.26</v>
      </c>
      <c r="D28" s="58"/>
      <c r="E28" s="60"/>
      <c r="F28" s="73">
        <f>B28+D28</f>
        <v>4</v>
      </c>
      <c r="G28" s="42">
        <f t="shared" si="6"/>
        <v>2893.26</v>
      </c>
      <c r="H28" s="61"/>
      <c r="I28" s="62"/>
      <c r="J28" s="58">
        <v>4</v>
      </c>
      <c r="K28" s="63">
        <v>4412</v>
      </c>
      <c r="L28" s="64"/>
      <c r="M28" s="65"/>
      <c r="N28" s="66"/>
      <c r="O28" s="62"/>
      <c r="P28" s="49">
        <f t="shared" si="2"/>
        <v>7305.26</v>
      </c>
      <c r="Q28" s="5"/>
      <c r="R28" s="101"/>
      <c r="S28" s="87"/>
      <c r="T28" s="102"/>
      <c r="U28" s="87"/>
      <c r="V28" s="103">
        <f t="shared" si="7"/>
        <v>0</v>
      </c>
      <c r="W28" s="13"/>
      <c r="X28" s="104" t="s">
        <v>54</v>
      </c>
      <c r="Y28" s="86"/>
      <c r="Z28" s="87"/>
    </row>
    <row r="29" spans="1:26" ht="15" customHeight="1" thickBot="1">
      <c r="A29" s="20" t="s">
        <v>55</v>
      </c>
      <c r="B29" s="21">
        <f aca="true" t="shared" si="8" ref="B29:P29">SUM(B30:B35)</f>
        <v>67</v>
      </c>
      <c r="C29" s="22">
        <f t="shared" si="8"/>
        <v>42924.92999999999</v>
      </c>
      <c r="D29" s="105">
        <f t="shared" si="8"/>
        <v>0</v>
      </c>
      <c r="E29" s="23">
        <f t="shared" si="8"/>
        <v>0</v>
      </c>
      <c r="F29" s="105">
        <f t="shared" si="8"/>
        <v>67</v>
      </c>
      <c r="G29" s="23">
        <f t="shared" si="8"/>
        <v>42924.92999999999</v>
      </c>
      <c r="H29" s="24">
        <f t="shared" si="8"/>
        <v>0</v>
      </c>
      <c r="I29" s="92">
        <f t="shared" si="8"/>
        <v>0</v>
      </c>
      <c r="J29" s="21">
        <f t="shared" si="8"/>
        <v>46</v>
      </c>
      <c r="K29" s="26">
        <f t="shared" si="8"/>
        <v>50952.1</v>
      </c>
      <c r="L29" s="25">
        <f t="shared" si="8"/>
        <v>0</v>
      </c>
      <c r="M29" s="27">
        <f t="shared" si="8"/>
        <v>0</v>
      </c>
      <c r="N29" s="28">
        <f t="shared" si="8"/>
        <v>0</v>
      </c>
      <c r="O29" s="92">
        <f t="shared" si="8"/>
        <v>0</v>
      </c>
      <c r="P29" s="33">
        <f t="shared" si="8"/>
        <v>93877.02999999998</v>
      </c>
      <c r="Q29" s="5"/>
      <c r="R29" s="30">
        <f>SUM(R30:R35)</f>
        <v>0</v>
      </c>
      <c r="S29" s="36">
        <f>SUM(S30:S35)</f>
        <v>0</v>
      </c>
      <c r="T29" s="26">
        <f>SUM(T30:T35)</f>
        <v>0</v>
      </c>
      <c r="U29" s="36">
        <f>SUM(U30:U35)</f>
        <v>0</v>
      </c>
      <c r="V29" s="33">
        <f>SUM(V30:V35)</f>
        <v>0</v>
      </c>
      <c r="W29" s="13"/>
      <c r="X29" s="93" t="s">
        <v>56</v>
      </c>
      <c r="Y29" s="94">
        <f>SUM(Y30:Y35)</f>
        <v>244</v>
      </c>
      <c r="Z29" s="95">
        <f>SUM(Z30:Z35)</f>
        <v>184472.30000000002</v>
      </c>
    </row>
    <row r="30" spans="1:26" ht="15" customHeight="1">
      <c r="A30" s="69" t="s">
        <v>57</v>
      </c>
      <c r="B30" s="58">
        <v>10</v>
      </c>
      <c r="C30" s="59">
        <v>6357.91</v>
      </c>
      <c r="D30" s="58"/>
      <c r="E30" s="60"/>
      <c r="F30" s="73">
        <f aca="true" t="shared" si="9" ref="F30:G35">B30+D30</f>
        <v>10</v>
      </c>
      <c r="G30" s="42">
        <f t="shared" si="9"/>
        <v>6357.91</v>
      </c>
      <c r="H30" s="61"/>
      <c r="I30" s="62"/>
      <c r="J30" s="58">
        <v>6</v>
      </c>
      <c r="K30" s="63">
        <v>6506.46</v>
      </c>
      <c r="L30" s="64"/>
      <c r="M30" s="65"/>
      <c r="N30" s="66"/>
      <c r="O30" s="62"/>
      <c r="P30" s="49">
        <f t="shared" si="2"/>
        <v>12864.369999999999</v>
      </c>
      <c r="Q30" s="10"/>
      <c r="R30" s="50"/>
      <c r="S30" s="51"/>
      <c r="T30" s="52"/>
      <c r="U30" s="51"/>
      <c r="V30" s="96">
        <f aca="true" t="shared" si="10" ref="V30:V35">SUM(R30:U30)</f>
        <v>0</v>
      </c>
      <c r="W30" s="13"/>
      <c r="X30" s="106" t="s">
        <v>58</v>
      </c>
      <c r="Y30" s="98">
        <v>228</v>
      </c>
      <c r="Z30" s="51">
        <v>174194.79</v>
      </c>
    </row>
    <row r="31" spans="1:26" ht="15" customHeight="1">
      <c r="A31" s="57" t="s">
        <v>59</v>
      </c>
      <c r="B31" s="58">
        <v>16</v>
      </c>
      <c r="C31" s="59">
        <v>10559.33</v>
      </c>
      <c r="D31" s="58"/>
      <c r="E31" s="60"/>
      <c r="F31" s="73">
        <f t="shared" si="9"/>
        <v>16</v>
      </c>
      <c r="G31" s="42">
        <f t="shared" si="9"/>
        <v>10559.33</v>
      </c>
      <c r="H31" s="61"/>
      <c r="I31" s="62"/>
      <c r="J31" s="58">
        <v>10</v>
      </c>
      <c r="K31" s="63">
        <v>11150</v>
      </c>
      <c r="L31" s="64"/>
      <c r="M31" s="65"/>
      <c r="N31" s="66"/>
      <c r="O31" s="62"/>
      <c r="P31" s="49">
        <f t="shared" si="2"/>
        <v>21709.33</v>
      </c>
      <c r="Q31" s="5"/>
      <c r="R31" s="67"/>
      <c r="S31" s="68"/>
      <c r="T31" s="63"/>
      <c r="U31" s="68"/>
      <c r="V31" s="53">
        <f t="shared" si="10"/>
        <v>0</v>
      </c>
      <c r="W31" s="13"/>
      <c r="X31" s="57" t="s">
        <v>60</v>
      </c>
      <c r="Y31" s="72">
        <v>14</v>
      </c>
      <c r="Z31" s="68">
        <v>9176.1</v>
      </c>
    </row>
    <row r="32" spans="1:26" ht="15" customHeight="1">
      <c r="A32" s="57" t="s">
        <v>61</v>
      </c>
      <c r="B32" s="58">
        <v>17</v>
      </c>
      <c r="C32" s="59">
        <v>10994.73</v>
      </c>
      <c r="D32" s="58"/>
      <c r="E32" s="60"/>
      <c r="F32" s="73">
        <f t="shared" si="9"/>
        <v>17</v>
      </c>
      <c r="G32" s="42">
        <f t="shared" si="9"/>
        <v>10994.73</v>
      </c>
      <c r="H32" s="61"/>
      <c r="I32" s="62"/>
      <c r="J32" s="58">
        <v>13</v>
      </c>
      <c r="K32" s="63">
        <v>14504</v>
      </c>
      <c r="L32" s="64"/>
      <c r="M32" s="65"/>
      <c r="N32" s="66"/>
      <c r="O32" s="62"/>
      <c r="P32" s="49">
        <f t="shared" si="2"/>
        <v>25498.73</v>
      </c>
      <c r="Q32" s="5"/>
      <c r="R32" s="67"/>
      <c r="S32" s="68"/>
      <c r="T32" s="63"/>
      <c r="U32" s="68"/>
      <c r="V32" s="53">
        <f t="shared" si="10"/>
        <v>0</v>
      </c>
      <c r="W32" s="13"/>
      <c r="X32" s="57" t="s">
        <v>62</v>
      </c>
      <c r="Y32" s="72">
        <v>2</v>
      </c>
      <c r="Z32" s="68">
        <v>1101.41</v>
      </c>
    </row>
    <row r="33" spans="1:26" ht="15" customHeight="1">
      <c r="A33" s="57" t="s">
        <v>63</v>
      </c>
      <c r="B33" s="58">
        <v>14</v>
      </c>
      <c r="C33" s="59">
        <v>8524.54</v>
      </c>
      <c r="D33" s="58"/>
      <c r="E33" s="60"/>
      <c r="F33" s="73">
        <f t="shared" si="9"/>
        <v>14</v>
      </c>
      <c r="G33" s="42">
        <f t="shared" si="9"/>
        <v>8524.54</v>
      </c>
      <c r="H33" s="61"/>
      <c r="I33" s="62"/>
      <c r="J33" s="58">
        <v>14</v>
      </c>
      <c r="K33" s="63">
        <v>15437.64</v>
      </c>
      <c r="L33" s="64"/>
      <c r="M33" s="65"/>
      <c r="N33" s="66"/>
      <c r="O33" s="62"/>
      <c r="P33" s="49">
        <f t="shared" si="2"/>
        <v>23962.18</v>
      </c>
      <c r="Q33" s="10"/>
      <c r="R33" s="67"/>
      <c r="S33" s="68"/>
      <c r="T33" s="63"/>
      <c r="U33" s="68"/>
      <c r="V33" s="53">
        <f t="shared" si="10"/>
        <v>0</v>
      </c>
      <c r="W33" s="13"/>
      <c r="X33" s="57" t="s">
        <v>64</v>
      </c>
      <c r="Y33" s="72"/>
      <c r="Z33" s="68"/>
    </row>
    <row r="34" spans="1:26" ht="15" customHeight="1">
      <c r="A34" s="57" t="s">
        <v>65</v>
      </c>
      <c r="B34" s="58">
        <v>7</v>
      </c>
      <c r="C34" s="59">
        <v>4607.03</v>
      </c>
      <c r="D34" s="58"/>
      <c r="E34" s="60"/>
      <c r="F34" s="73">
        <f t="shared" si="9"/>
        <v>7</v>
      </c>
      <c r="G34" s="42">
        <f t="shared" si="9"/>
        <v>4607.03</v>
      </c>
      <c r="H34" s="61"/>
      <c r="I34" s="62"/>
      <c r="J34" s="58"/>
      <c r="K34" s="63"/>
      <c r="L34" s="64"/>
      <c r="M34" s="65"/>
      <c r="N34" s="66"/>
      <c r="O34" s="62"/>
      <c r="P34" s="49">
        <f t="shared" si="2"/>
        <v>4607.03</v>
      </c>
      <c r="Q34" s="5"/>
      <c r="R34" s="67"/>
      <c r="S34" s="68"/>
      <c r="T34" s="63"/>
      <c r="U34" s="68"/>
      <c r="V34" s="53">
        <f t="shared" si="10"/>
        <v>0</v>
      </c>
      <c r="W34" s="13"/>
      <c r="X34" s="57" t="s">
        <v>66</v>
      </c>
      <c r="Y34" s="72"/>
      <c r="Z34" s="68"/>
    </row>
    <row r="35" spans="1:26" ht="15" customHeight="1" thickBot="1">
      <c r="A35" s="74" t="s">
        <v>67</v>
      </c>
      <c r="B35" s="58">
        <v>3</v>
      </c>
      <c r="C35" s="59">
        <v>1881.39</v>
      </c>
      <c r="D35" s="58"/>
      <c r="E35" s="60"/>
      <c r="F35" s="73">
        <f t="shared" si="9"/>
        <v>3</v>
      </c>
      <c r="G35" s="42">
        <f t="shared" si="9"/>
        <v>1881.39</v>
      </c>
      <c r="H35" s="61"/>
      <c r="I35" s="62"/>
      <c r="J35" s="58">
        <v>3</v>
      </c>
      <c r="K35" s="63">
        <v>3354</v>
      </c>
      <c r="L35" s="64"/>
      <c r="M35" s="65"/>
      <c r="N35" s="66"/>
      <c r="O35" s="62"/>
      <c r="P35" s="49">
        <f t="shared" si="2"/>
        <v>5235.39</v>
      </c>
      <c r="Q35" s="5"/>
      <c r="R35" s="101"/>
      <c r="S35" s="87"/>
      <c r="T35" s="102"/>
      <c r="U35" s="87"/>
      <c r="V35" s="103">
        <f t="shared" si="10"/>
        <v>0</v>
      </c>
      <c r="W35" s="13"/>
      <c r="X35" s="85" t="s">
        <v>68</v>
      </c>
      <c r="Y35" s="86"/>
      <c r="Z35" s="87"/>
    </row>
    <row r="36" spans="1:26" ht="15" customHeight="1" thickBot="1">
      <c r="A36" s="20" t="s">
        <v>69</v>
      </c>
      <c r="B36" s="21">
        <f aca="true" t="shared" si="11" ref="B36:O36">SUM(B37:B41)</f>
        <v>23</v>
      </c>
      <c r="C36" s="22">
        <f t="shared" si="11"/>
        <v>14007.14</v>
      </c>
      <c r="D36" s="21">
        <f>SUM(D37:D41)</f>
        <v>0</v>
      </c>
      <c r="E36" s="23">
        <f>SUM(E37:E41)</f>
        <v>0</v>
      </c>
      <c r="F36" s="21">
        <f>SUM(F37:F41)</f>
        <v>23</v>
      </c>
      <c r="G36" s="23">
        <f>SUM(G37:G41)</f>
        <v>14007.14</v>
      </c>
      <c r="H36" s="24">
        <f t="shared" si="11"/>
        <v>0</v>
      </c>
      <c r="I36" s="92">
        <f t="shared" si="11"/>
        <v>0</v>
      </c>
      <c r="J36" s="21">
        <f t="shared" si="11"/>
        <v>9</v>
      </c>
      <c r="K36" s="26">
        <f t="shared" si="11"/>
        <v>10014.82</v>
      </c>
      <c r="L36" s="25">
        <f t="shared" si="11"/>
        <v>0</v>
      </c>
      <c r="M36" s="27">
        <f t="shared" si="11"/>
        <v>0</v>
      </c>
      <c r="N36" s="28">
        <f t="shared" si="11"/>
        <v>0</v>
      </c>
      <c r="O36" s="92">
        <f t="shared" si="11"/>
        <v>0</v>
      </c>
      <c r="P36" s="33">
        <f>SUM(P37:P41)</f>
        <v>24021.96</v>
      </c>
      <c r="Q36" s="10"/>
      <c r="R36" s="30">
        <f>SUM(R37:R41)</f>
        <v>0</v>
      </c>
      <c r="S36" s="36">
        <f>SUM(S37:S41)</f>
        <v>0</v>
      </c>
      <c r="T36" s="26">
        <f>SUM(T37:T41)</f>
        <v>0</v>
      </c>
      <c r="U36" s="36">
        <f>SUM(U37:U41)</f>
        <v>0</v>
      </c>
      <c r="V36" s="33">
        <f>SUM(V37:V41)</f>
        <v>0</v>
      </c>
      <c r="W36" s="13"/>
      <c r="X36" s="93" t="s">
        <v>70</v>
      </c>
      <c r="Y36" s="94">
        <f>SUM(Y37:Y41)</f>
        <v>4</v>
      </c>
      <c r="Z36" s="95">
        <f>SUM(Z37:Z41)</f>
        <v>2547.29</v>
      </c>
    </row>
    <row r="37" spans="1:26" ht="15" customHeight="1">
      <c r="A37" s="69" t="s">
        <v>71</v>
      </c>
      <c r="B37" s="58">
        <v>3</v>
      </c>
      <c r="C37" s="59">
        <v>1872.5</v>
      </c>
      <c r="D37" s="58"/>
      <c r="E37" s="60"/>
      <c r="F37" s="73">
        <f>B37+D37</f>
        <v>3</v>
      </c>
      <c r="G37" s="42">
        <f aca="true" t="shared" si="12" ref="G37:G47">C37+E37</f>
        <v>1872.5</v>
      </c>
      <c r="H37" s="61"/>
      <c r="I37" s="62"/>
      <c r="J37" s="58"/>
      <c r="K37" s="63"/>
      <c r="L37" s="64"/>
      <c r="M37" s="65"/>
      <c r="N37" s="66"/>
      <c r="O37" s="62"/>
      <c r="P37" s="49">
        <f t="shared" si="2"/>
        <v>1872.5</v>
      </c>
      <c r="Q37" s="5"/>
      <c r="R37" s="50"/>
      <c r="S37" s="51"/>
      <c r="T37" s="52"/>
      <c r="U37" s="51"/>
      <c r="V37" s="53">
        <f>SUM(R37:U37)</f>
        <v>0</v>
      </c>
      <c r="W37" s="13"/>
      <c r="X37" s="106" t="s">
        <v>72</v>
      </c>
      <c r="Y37" s="98">
        <v>4</v>
      </c>
      <c r="Z37" s="51">
        <v>2547.29</v>
      </c>
    </row>
    <row r="38" spans="1:26" ht="15" customHeight="1">
      <c r="A38" s="57" t="s">
        <v>73</v>
      </c>
      <c r="B38" s="58">
        <v>12</v>
      </c>
      <c r="C38" s="59">
        <v>7421.76</v>
      </c>
      <c r="D38" s="58"/>
      <c r="E38" s="60"/>
      <c r="F38" s="73">
        <f>B38+D38</f>
        <v>12</v>
      </c>
      <c r="G38" s="42">
        <f t="shared" si="12"/>
        <v>7421.76</v>
      </c>
      <c r="H38" s="61"/>
      <c r="I38" s="62"/>
      <c r="J38" s="58">
        <v>3</v>
      </c>
      <c r="K38" s="63">
        <v>3354</v>
      </c>
      <c r="L38" s="64"/>
      <c r="M38" s="65"/>
      <c r="N38" s="66"/>
      <c r="O38" s="62"/>
      <c r="P38" s="49">
        <f t="shared" si="2"/>
        <v>10775.76</v>
      </c>
      <c r="Q38" s="5"/>
      <c r="R38" s="67"/>
      <c r="S38" s="68"/>
      <c r="T38" s="63"/>
      <c r="U38" s="68"/>
      <c r="V38" s="53">
        <f>SUM(R38:U38)</f>
        <v>0</v>
      </c>
      <c r="W38" s="13"/>
      <c r="X38" s="57" t="s">
        <v>74</v>
      </c>
      <c r="Y38" s="72"/>
      <c r="Z38" s="68"/>
    </row>
    <row r="39" spans="1:26" ht="15" customHeight="1">
      <c r="A39" s="57" t="s">
        <v>75</v>
      </c>
      <c r="B39" s="58">
        <v>2</v>
      </c>
      <c r="C39" s="59">
        <v>1231.65</v>
      </c>
      <c r="D39" s="58"/>
      <c r="E39" s="60"/>
      <c r="F39" s="73">
        <f>B39+D39</f>
        <v>2</v>
      </c>
      <c r="G39" s="42">
        <f t="shared" si="12"/>
        <v>1231.65</v>
      </c>
      <c r="H39" s="61"/>
      <c r="I39" s="62"/>
      <c r="J39" s="58">
        <v>2</v>
      </c>
      <c r="K39" s="63">
        <v>2236</v>
      </c>
      <c r="L39" s="64"/>
      <c r="M39" s="65"/>
      <c r="N39" s="66"/>
      <c r="O39" s="62"/>
      <c r="P39" s="49">
        <f t="shared" si="2"/>
        <v>3467.65</v>
      </c>
      <c r="Q39" s="10"/>
      <c r="R39" s="67"/>
      <c r="S39" s="68"/>
      <c r="T39" s="63"/>
      <c r="U39" s="68"/>
      <c r="V39" s="53">
        <f>SUM(R39:U39)</f>
        <v>0</v>
      </c>
      <c r="W39" s="13"/>
      <c r="X39" s="57" t="s">
        <v>76</v>
      </c>
      <c r="Y39" s="72"/>
      <c r="Z39" s="68"/>
    </row>
    <row r="40" spans="1:26" ht="15" customHeight="1">
      <c r="A40" s="57" t="s">
        <v>77</v>
      </c>
      <c r="B40" s="58">
        <v>6</v>
      </c>
      <c r="C40" s="59">
        <v>3481.23</v>
      </c>
      <c r="D40" s="58"/>
      <c r="E40" s="60"/>
      <c r="F40" s="73">
        <f>B40+D40</f>
        <v>6</v>
      </c>
      <c r="G40" s="42">
        <f t="shared" si="12"/>
        <v>3481.23</v>
      </c>
      <c r="H40" s="61"/>
      <c r="I40" s="62"/>
      <c r="J40" s="58">
        <v>4</v>
      </c>
      <c r="K40" s="63">
        <v>4424.82</v>
      </c>
      <c r="L40" s="64"/>
      <c r="M40" s="65"/>
      <c r="N40" s="66"/>
      <c r="O40" s="62"/>
      <c r="P40" s="49">
        <f t="shared" si="2"/>
        <v>7906.049999999999</v>
      </c>
      <c r="Q40" s="5"/>
      <c r="R40" s="67"/>
      <c r="S40" s="68"/>
      <c r="T40" s="63"/>
      <c r="U40" s="68"/>
      <c r="V40" s="53">
        <f>SUM(R40:U40)</f>
        <v>0</v>
      </c>
      <c r="W40" s="13"/>
      <c r="X40" s="57" t="s">
        <v>78</v>
      </c>
      <c r="Y40" s="72"/>
      <c r="Z40" s="68"/>
    </row>
    <row r="41" spans="1:26" ht="15" customHeight="1" thickBot="1">
      <c r="A41" s="74" t="s">
        <v>79</v>
      </c>
      <c r="B41" s="58"/>
      <c r="C41" s="59"/>
      <c r="D41" s="58"/>
      <c r="E41" s="60"/>
      <c r="F41" s="58"/>
      <c r="G41" s="42">
        <f t="shared" si="12"/>
        <v>0</v>
      </c>
      <c r="H41" s="61"/>
      <c r="I41" s="62"/>
      <c r="J41" s="58"/>
      <c r="K41" s="63"/>
      <c r="L41" s="64"/>
      <c r="M41" s="65"/>
      <c r="N41" s="66"/>
      <c r="O41" s="62"/>
      <c r="P41" s="49">
        <f t="shared" si="2"/>
        <v>0</v>
      </c>
      <c r="Q41" s="5"/>
      <c r="R41" s="101"/>
      <c r="S41" s="87"/>
      <c r="T41" s="102"/>
      <c r="U41" s="87"/>
      <c r="V41" s="53">
        <f>SUM(R41:U41)</f>
        <v>0</v>
      </c>
      <c r="W41" s="13"/>
      <c r="X41" s="85" t="s">
        <v>80</v>
      </c>
      <c r="Y41" s="86"/>
      <c r="Z41" s="87"/>
    </row>
    <row r="42" spans="1:26" ht="15" customHeight="1" thickBot="1">
      <c r="A42" s="20" t="s">
        <v>81</v>
      </c>
      <c r="B42" s="21">
        <f aca="true" t="shared" si="13" ref="B42:G42">SUM(B43:B47)</f>
        <v>0</v>
      </c>
      <c r="C42" s="22">
        <f t="shared" si="13"/>
        <v>0</v>
      </c>
      <c r="D42" s="105">
        <f t="shared" si="13"/>
        <v>0</v>
      </c>
      <c r="E42" s="23">
        <f t="shared" si="13"/>
        <v>0</v>
      </c>
      <c r="F42" s="105">
        <f t="shared" si="13"/>
        <v>0</v>
      </c>
      <c r="G42" s="23">
        <f t="shared" si="13"/>
        <v>0</v>
      </c>
      <c r="H42" s="24">
        <f aca="true" t="shared" si="14" ref="H42:P42">SUM(H43:H47)</f>
        <v>0</v>
      </c>
      <c r="I42" s="92">
        <f t="shared" si="14"/>
        <v>0</v>
      </c>
      <c r="J42" s="21">
        <f t="shared" si="14"/>
        <v>0</v>
      </c>
      <c r="K42" s="26">
        <f t="shared" si="14"/>
        <v>0</v>
      </c>
      <c r="L42" s="25">
        <f t="shared" si="14"/>
        <v>0</v>
      </c>
      <c r="M42" s="27">
        <f t="shared" si="14"/>
        <v>0</v>
      </c>
      <c r="N42" s="28">
        <f t="shared" si="14"/>
        <v>0</v>
      </c>
      <c r="O42" s="92">
        <f t="shared" si="14"/>
        <v>0</v>
      </c>
      <c r="P42" s="33">
        <f t="shared" si="14"/>
        <v>0</v>
      </c>
      <c r="Q42" s="10"/>
      <c r="R42" s="30">
        <f>SUM(R43:R47)</f>
        <v>0</v>
      </c>
      <c r="S42" s="36">
        <f>SUM(S43:S47)</f>
        <v>0</v>
      </c>
      <c r="T42" s="26">
        <f>SUM(T43:T47)</f>
        <v>0</v>
      </c>
      <c r="U42" s="36">
        <f>SUM(U43:U47)</f>
        <v>0</v>
      </c>
      <c r="V42" s="33">
        <f>SUM(V44:V46)</f>
        <v>0</v>
      </c>
      <c r="W42" s="13"/>
      <c r="X42" s="93" t="s">
        <v>81</v>
      </c>
      <c r="Y42" s="94">
        <f>SUM(Y43:Y47)</f>
        <v>0</v>
      </c>
      <c r="Z42" s="95">
        <f>SUM(Z43:Z47)</f>
        <v>0</v>
      </c>
    </row>
    <row r="43" spans="1:26" ht="15" customHeight="1">
      <c r="A43" s="69">
        <v>12</v>
      </c>
      <c r="B43" s="58"/>
      <c r="C43" s="59"/>
      <c r="D43" s="58"/>
      <c r="E43" s="60"/>
      <c r="F43" s="58"/>
      <c r="G43" s="42">
        <f t="shared" si="12"/>
        <v>0</v>
      </c>
      <c r="H43" s="61"/>
      <c r="I43" s="62"/>
      <c r="J43" s="58"/>
      <c r="K43" s="63"/>
      <c r="L43" s="64"/>
      <c r="M43" s="65"/>
      <c r="N43" s="66"/>
      <c r="O43" s="62"/>
      <c r="P43" s="49">
        <f t="shared" si="2"/>
        <v>0</v>
      </c>
      <c r="Q43" s="5"/>
      <c r="R43" s="50"/>
      <c r="S43" s="51"/>
      <c r="T43" s="52"/>
      <c r="U43" s="51"/>
      <c r="V43" s="107"/>
      <c r="W43" s="13"/>
      <c r="X43" s="106">
        <v>12</v>
      </c>
      <c r="Y43" s="98"/>
      <c r="Z43" s="51"/>
    </row>
    <row r="44" spans="1:26" ht="15" customHeight="1">
      <c r="A44" s="69">
        <v>11</v>
      </c>
      <c r="B44" s="58"/>
      <c r="C44" s="59"/>
      <c r="D44" s="58"/>
      <c r="E44" s="60"/>
      <c r="F44" s="58"/>
      <c r="G44" s="42">
        <f t="shared" si="12"/>
        <v>0</v>
      </c>
      <c r="H44" s="61"/>
      <c r="I44" s="62"/>
      <c r="J44" s="58"/>
      <c r="K44" s="63"/>
      <c r="L44" s="64"/>
      <c r="M44" s="65"/>
      <c r="N44" s="66"/>
      <c r="O44" s="62"/>
      <c r="P44" s="49">
        <f t="shared" si="2"/>
        <v>0</v>
      </c>
      <c r="Q44" s="5"/>
      <c r="R44" s="108"/>
      <c r="S44" s="71"/>
      <c r="T44" s="45"/>
      <c r="U44" s="71"/>
      <c r="V44" s="53">
        <f>SUM(R44:U44)</f>
        <v>0</v>
      </c>
      <c r="W44" s="13"/>
      <c r="X44" s="57">
        <v>11</v>
      </c>
      <c r="Y44" s="72"/>
      <c r="Z44" s="68"/>
    </row>
    <row r="45" spans="1:26" ht="15" customHeight="1">
      <c r="A45" s="69">
        <v>10</v>
      </c>
      <c r="B45" s="58"/>
      <c r="C45" s="59"/>
      <c r="D45" s="58"/>
      <c r="E45" s="60"/>
      <c r="F45" s="58"/>
      <c r="G45" s="42">
        <f t="shared" si="12"/>
        <v>0</v>
      </c>
      <c r="H45" s="61"/>
      <c r="I45" s="62"/>
      <c r="J45" s="58"/>
      <c r="K45" s="63"/>
      <c r="L45" s="64"/>
      <c r="M45" s="65"/>
      <c r="N45" s="66"/>
      <c r="O45" s="62"/>
      <c r="P45" s="49">
        <f t="shared" si="2"/>
        <v>0</v>
      </c>
      <c r="Q45" s="10"/>
      <c r="R45" s="108"/>
      <c r="S45" s="71"/>
      <c r="T45" s="45"/>
      <c r="U45" s="71"/>
      <c r="V45" s="53">
        <f>SUM(R45:U45)</f>
        <v>0</v>
      </c>
      <c r="W45" s="13"/>
      <c r="X45" s="57">
        <v>10</v>
      </c>
      <c r="Y45" s="72"/>
      <c r="Z45" s="68"/>
    </row>
    <row r="46" spans="1:26" ht="15" customHeight="1">
      <c r="A46" s="109">
        <v>9</v>
      </c>
      <c r="B46" s="58"/>
      <c r="C46" s="59"/>
      <c r="D46" s="58"/>
      <c r="E46" s="60"/>
      <c r="F46" s="58"/>
      <c r="G46" s="42">
        <f t="shared" si="12"/>
        <v>0</v>
      </c>
      <c r="H46" s="61"/>
      <c r="I46" s="62"/>
      <c r="J46" s="58"/>
      <c r="K46" s="63"/>
      <c r="L46" s="64"/>
      <c r="M46" s="65"/>
      <c r="N46" s="66"/>
      <c r="O46" s="62"/>
      <c r="P46" s="49">
        <f t="shared" si="2"/>
        <v>0</v>
      </c>
      <c r="Q46" s="5"/>
      <c r="R46" s="67"/>
      <c r="S46" s="68"/>
      <c r="T46" s="63"/>
      <c r="U46" s="68"/>
      <c r="V46" s="53">
        <f>SUM(R46:U46)</f>
        <v>0</v>
      </c>
      <c r="W46" s="13"/>
      <c r="X46" s="57">
        <v>9</v>
      </c>
      <c r="Y46" s="72"/>
      <c r="Z46" s="68"/>
    </row>
    <row r="47" spans="1:26" ht="15" customHeight="1" thickBot="1">
      <c r="A47" s="110">
        <v>8</v>
      </c>
      <c r="B47" s="78"/>
      <c r="C47" s="59"/>
      <c r="D47" s="58"/>
      <c r="E47" s="60"/>
      <c r="F47" s="58"/>
      <c r="G47" s="42">
        <f t="shared" si="12"/>
        <v>0</v>
      </c>
      <c r="H47" s="61"/>
      <c r="I47" s="62"/>
      <c r="J47" s="58"/>
      <c r="K47" s="63"/>
      <c r="L47" s="64"/>
      <c r="M47" s="65"/>
      <c r="N47" s="66"/>
      <c r="O47" s="62"/>
      <c r="P47" s="49">
        <f t="shared" si="2"/>
        <v>0</v>
      </c>
      <c r="Q47" s="5"/>
      <c r="R47" s="101"/>
      <c r="S47" s="87"/>
      <c r="T47" s="102"/>
      <c r="U47" s="87"/>
      <c r="V47" s="53">
        <f>SUM(R47:U47)</f>
        <v>0</v>
      </c>
      <c r="W47" s="13"/>
      <c r="X47" s="111">
        <v>8</v>
      </c>
      <c r="Y47" s="86"/>
      <c r="Z47" s="87"/>
    </row>
    <row r="48" spans="1:26" ht="21" customHeight="1" thickBot="1">
      <c r="A48" s="112" t="s">
        <v>82</v>
      </c>
      <c r="B48" s="113">
        <f>+B42+B36+B29+B22+B12</f>
        <v>120</v>
      </c>
      <c r="C48" s="114">
        <f>C12+C22+C29+C36+C42</f>
        <v>94631.55</v>
      </c>
      <c r="D48" s="113">
        <f>+D42+D36+D29+D22+D12</f>
        <v>0</v>
      </c>
      <c r="E48" s="114">
        <f>E12+E22+E29+E36+E42</f>
        <v>0</v>
      </c>
      <c r="F48" s="115">
        <f aca="true" t="shared" si="15" ref="F48:O48">+F42+F36+F29+F22+F12</f>
        <v>120</v>
      </c>
      <c r="G48" s="116">
        <f t="shared" si="15"/>
        <v>94631.54999999999</v>
      </c>
      <c r="H48" s="113">
        <f t="shared" si="15"/>
        <v>0</v>
      </c>
      <c r="I48" s="114">
        <f t="shared" si="15"/>
        <v>0</v>
      </c>
      <c r="J48" s="113">
        <f t="shared" si="15"/>
        <v>84</v>
      </c>
      <c r="K48" s="117">
        <f t="shared" si="15"/>
        <v>137015.07</v>
      </c>
      <c r="L48" s="118">
        <f t="shared" si="15"/>
        <v>0</v>
      </c>
      <c r="M48" s="113">
        <f t="shared" si="15"/>
        <v>0</v>
      </c>
      <c r="N48" s="117">
        <f t="shared" si="15"/>
        <v>0</v>
      </c>
      <c r="O48" s="114">
        <f t="shared" si="15"/>
        <v>0</v>
      </c>
      <c r="P48" s="118">
        <f>P12+P22+P29+P36+P42</f>
        <v>231646.61999999997</v>
      </c>
      <c r="Q48" s="10"/>
      <c r="R48" s="119">
        <f>+R42+R36+R29+R22+R12</f>
        <v>0</v>
      </c>
      <c r="S48" s="114">
        <f>+S42+S36+S29+S22+S12</f>
        <v>0</v>
      </c>
      <c r="T48" s="119">
        <f>+T42+T36+T29+T22+T12</f>
        <v>0</v>
      </c>
      <c r="U48" s="114">
        <f>+U42+U36+U29+U22+U12</f>
        <v>0</v>
      </c>
      <c r="V48" s="120">
        <f>+V42+V36+V29+V22+V12</f>
        <v>0</v>
      </c>
      <c r="W48" s="13"/>
      <c r="X48" s="121" t="s">
        <v>82</v>
      </c>
      <c r="Y48" s="122">
        <f>Y12+Y22+Y29+Y36+Y42</f>
        <v>262</v>
      </c>
      <c r="Z48" s="123">
        <f>Z12+Z22+Z29+Z36+Z42</f>
        <v>200633.45000000004</v>
      </c>
    </row>
    <row r="49" spans="1:26" s="19" customFormat="1" ht="21" customHeight="1" thickBot="1">
      <c r="A49" s="324" t="s">
        <v>83</v>
      </c>
      <c r="B49" s="325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5"/>
      <c r="N49" s="325"/>
      <c r="O49" s="325"/>
      <c r="P49" s="326"/>
      <c r="Q49" s="5"/>
      <c r="R49" s="327" t="s">
        <v>84</v>
      </c>
      <c r="S49" s="328"/>
      <c r="T49" s="328"/>
      <c r="U49" s="328"/>
      <c r="V49" s="329"/>
      <c r="W49" s="13"/>
      <c r="X49" s="330" t="s">
        <v>85</v>
      </c>
      <c r="Y49" s="331"/>
      <c r="Z49" s="332"/>
    </row>
    <row r="50" spans="1:26" ht="15" customHeight="1" thickBot="1">
      <c r="A50" s="124" t="s">
        <v>41</v>
      </c>
      <c r="B50" s="125">
        <f aca="true" t="shared" si="16" ref="B50:O50">SUM(B51:B56)</f>
        <v>24</v>
      </c>
      <c r="C50" s="126">
        <f t="shared" si="16"/>
        <v>17472.09</v>
      </c>
      <c r="D50" s="125">
        <f t="shared" si="16"/>
        <v>0</v>
      </c>
      <c r="E50" s="126">
        <f t="shared" si="16"/>
        <v>0</v>
      </c>
      <c r="F50" s="125">
        <f t="shared" si="16"/>
        <v>24</v>
      </c>
      <c r="G50" s="126">
        <f t="shared" si="16"/>
        <v>17472.09</v>
      </c>
      <c r="H50" s="125">
        <f t="shared" si="16"/>
        <v>14</v>
      </c>
      <c r="I50" s="127">
        <f t="shared" si="16"/>
        <v>8642.97</v>
      </c>
      <c r="J50" s="128">
        <f t="shared" si="16"/>
        <v>0</v>
      </c>
      <c r="K50" s="129">
        <f t="shared" si="16"/>
        <v>0</v>
      </c>
      <c r="L50" s="130">
        <f t="shared" si="16"/>
        <v>0</v>
      </c>
      <c r="M50" s="125">
        <f t="shared" si="16"/>
        <v>24</v>
      </c>
      <c r="N50" s="131">
        <f>SUM(N51:N56)</f>
        <v>26304.82</v>
      </c>
      <c r="O50" s="132">
        <f t="shared" si="16"/>
        <v>0</v>
      </c>
      <c r="P50" s="33">
        <f>SUM(P51:P56)</f>
        <v>52419.88</v>
      </c>
      <c r="Q50" s="5"/>
      <c r="R50" s="30">
        <f>SUM(R51:R56)</f>
        <v>0</v>
      </c>
      <c r="S50" s="36">
        <f>SUM(S51:S56)</f>
        <v>0</v>
      </c>
      <c r="T50" s="26">
        <f>SUM(T51:T56)</f>
        <v>0</v>
      </c>
      <c r="U50" s="36">
        <f>SUM(U51:U56)</f>
        <v>0</v>
      </c>
      <c r="V50" s="33">
        <f>SUM(V51:V56)</f>
        <v>0</v>
      </c>
      <c r="W50" s="13"/>
      <c r="X50" s="133" t="s">
        <v>86</v>
      </c>
      <c r="Y50" s="134">
        <f>SUM(Y51:Y55)</f>
        <v>25</v>
      </c>
      <c r="Z50" s="135">
        <f>SUM(Z51:Z56)</f>
        <v>66900.15000000001</v>
      </c>
    </row>
    <row r="51" spans="1:26" ht="15" customHeight="1">
      <c r="A51" s="69" t="s">
        <v>43</v>
      </c>
      <c r="B51" s="58"/>
      <c r="C51" s="59"/>
      <c r="D51" s="58"/>
      <c r="E51" s="59"/>
      <c r="F51" s="58"/>
      <c r="G51" s="42">
        <f aca="true" t="shared" si="17" ref="G51:G56">C51+E51</f>
        <v>0</v>
      </c>
      <c r="H51" s="58"/>
      <c r="I51" s="68"/>
      <c r="J51" s="61"/>
      <c r="K51" s="136"/>
      <c r="L51" s="64"/>
      <c r="M51" s="58"/>
      <c r="N51" s="137"/>
      <c r="O51" s="62"/>
      <c r="P51" s="49">
        <f aca="true" t="shared" si="18" ref="P51:P56">G51+I51+K51+L51+N51+O51</f>
        <v>0</v>
      </c>
      <c r="Q51" s="10"/>
      <c r="R51" s="50"/>
      <c r="S51" s="51"/>
      <c r="T51" s="52"/>
      <c r="U51" s="51"/>
      <c r="V51" s="138">
        <f aca="true" t="shared" si="19" ref="V51:V56">SUM(R51:U51)</f>
        <v>0</v>
      </c>
      <c r="W51" s="13"/>
      <c r="X51" s="139" t="s">
        <v>87</v>
      </c>
      <c r="Y51" s="98">
        <v>21</v>
      </c>
      <c r="Z51" s="51">
        <v>59573.97</v>
      </c>
    </row>
    <row r="52" spans="1:26" ht="15" customHeight="1">
      <c r="A52" s="57" t="s">
        <v>88</v>
      </c>
      <c r="B52" s="58"/>
      <c r="C52" s="59"/>
      <c r="D52" s="58"/>
      <c r="E52" s="59"/>
      <c r="F52" s="58"/>
      <c r="G52" s="42">
        <f t="shared" si="17"/>
        <v>0</v>
      </c>
      <c r="H52" s="58"/>
      <c r="I52" s="68"/>
      <c r="J52" s="61"/>
      <c r="K52" s="136"/>
      <c r="L52" s="64"/>
      <c r="M52" s="58"/>
      <c r="N52" s="137"/>
      <c r="O52" s="62"/>
      <c r="P52" s="49">
        <f t="shared" si="18"/>
        <v>0</v>
      </c>
      <c r="Q52" s="5"/>
      <c r="R52" s="67"/>
      <c r="S52" s="68"/>
      <c r="T52" s="63"/>
      <c r="U52" s="68"/>
      <c r="V52" s="140">
        <f t="shared" si="19"/>
        <v>0</v>
      </c>
      <c r="W52" s="13"/>
      <c r="X52" s="141" t="s">
        <v>89</v>
      </c>
      <c r="Y52" s="72">
        <v>2</v>
      </c>
      <c r="Z52" s="68">
        <v>5278.01</v>
      </c>
    </row>
    <row r="53" spans="1:26" ht="15" customHeight="1">
      <c r="A53" s="57" t="s">
        <v>47</v>
      </c>
      <c r="B53" s="58"/>
      <c r="C53" s="59"/>
      <c r="D53" s="58"/>
      <c r="E53" s="59"/>
      <c r="F53" s="58"/>
      <c r="G53" s="42">
        <f t="shared" si="17"/>
        <v>0</v>
      </c>
      <c r="H53" s="58"/>
      <c r="I53" s="68"/>
      <c r="J53" s="61"/>
      <c r="K53" s="136"/>
      <c r="L53" s="64"/>
      <c r="M53" s="58"/>
      <c r="N53" s="137"/>
      <c r="O53" s="62"/>
      <c r="P53" s="49">
        <f t="shared" si="18"/>
        <v>0</v>
      </c>
      <c r="Q53" s="5"/>
      <c r="R53" s="67"/>
      <c r="S53" s="68"/>
      <c r="T53" s="63"/>
      <c r="U53" s="68"/>
      <c r="V53" s="140">
        <f t="shared" si="19"/>
        <v>0</v>
      </c>
      <c r="W53" s="13"/>
      <c r="X53" s="141" t="s">
        <v>90</v>
      </c>
      <c r="Y53" s="72">
        <v>2</v>
      </c>
      <c r="Z53" s="68">
        <v>2048.17</v>
      </c>
    </row>
    <row r="54" spans="1:26" ht="15" customHeight="1">
      <c r="A54" s="57" t="s">
        <v>49</v>
      </c>
      <c r="B54" s="58">
        <v>4</v>
      </c>
      <c r="C54" s="59">
        <v>2763.53</v>
      </c>
      <c r="D54" s="58"/>
      <c r="E54" s="59"/>
      <c r="F54" s="73">
        <f>B54+D54</f>
        <v>4</v>
      </c>
      <c r="G54" s="42">
        <f t="shared" si="17"/>
        <v>2763.53</v>
      </c>
      <c r="H54" s="58"/>
      <c r="I54" s="68"/>
      <c r="J54" s="61"/>
      <c r="K54" s="136"/>
      <c r="L54" s="64"/>
      <c r="M54" s="58">
        <v>5</v>
      </c>
      <c r="N54" s="137">
        <v>5410</v>
      </c>
      <c r="O54" s="62"/>
      <c r="P54" s="49">
        <f t="shared" si="18"/>
        <v>8173.530000000001</v>
      </c>
      <c r="Q54" s="10"/>
      <c r="R54" s="67"/>
      <c r="S54" s="68"/>
      <c r="T54" s="63"/>
      <c r="U54" s="68"/>
      <c r="V54" s="140">
        <f t="shared" si="19"/>
        <v>0</v>
      </c>
      <c r="W54" s="13"/>
      <c r="X54" s="141" t="s">
        <v>91</v>
      </c>
      <c r="Y54" s="72"/>
      <c r="Z54" s="68"/>
    </row>
    <row r="55" spans="1:26" ht="15" customHeight="1">
      <c r="A55" s="57" t="s">
        <v>51</v>
      </c>
      <c r="B55" s="58">
        <v>14</v>
      </c>
      <c r="C55" s="59">
        <v>10403.43</v>
      </c>
      <c r="D55" s="58"/>
      <c r="E55" s="59"/>
      <c r="F55" s="73">
        <f>B55+D55</f>
        <v>14</v>
      </c>
      <c r="G55" s="42">
        <f t="shared" si="17"/>
        <v>10403.43</v>
      </c>
      <c r="H55" s="58">
        <v>10</v>
      </c>
      <c r="I55" s="68">
        <v>6266.5</v>
      </c>
      <c r="J55" s="61"/>
      <c r="K55" s="136"/>
      <c r="L55" s="64"/>
      <c r="M55" s="58">
        <v>14</v>
      </c>
      <c r="N55" s="137">
        <v>15304.82</v>
      </c>
      <c r="O55" s="62"/>
      <c r="P55" s="49">
        <f t="shared" si="18"/>
        <v>31974.75</v>
      </c>
      <c r="Q55" s="5"/>
      <c r="R55" s="67"/>
      <c r="S55" s="68"/>
      <c r="T55" s="63"/>
      <c r="U55" s="68"/>
      <c r="V55" s="140">
        <f t="shared" si="19"/>
        <v>0</v>
      </c>
      <c r="W55" s="13"/>
      <c r="X55" s="142" t="s">
        <v>92</v>
      </c>
      <c r="Y55" s="143"/>
      <c r="Z55" s="144"/>
    </row>
    <row r="56" spans="1:26" ht="15" customHeight="1" thickBot="1">
      <c r="A56" s="74" t="s">
        <v>53</v>
      </c>
      <c r="B56" s="58">
        <v>6</v>
      </c>
      <c r="C56" s="59">
        <v>4305.13</v>
      </c>
      <c r="D56" s="58"/>
      <c r="E56" s="59"/>
      <c r="F56" s="73">
        <f>B56+D56</f>
        <v>6</v>
      </c>
      <c r="G56" s="42">
        <f t="shared" si="17"/>
        <v>4305.13</v>
      </c>
      <c r="H56" s="58">
        <v>4</v>
      </c>
      <c r="I56" s="68">
        <v>2376.47</v>
      </c>
      <c r="J56" s="61"/>
      <c r="K56" s="136"/>
      <c r="L56" s="64"/>
      <c r="M56" s="58">
        <v>5</v>
      </c>
      <c r="N56" s="137">
        <v>5590</v>
      </c>
      <c r="O56" s="62"/>
      <c r="P56" s="49">
        <f t="shared" si="18"/>
        <v>12271.6</v>
      </c>
      <c r="Q56" s="5"/>
      <c r="R56" s="101"/>
      <c r="S56" s="87"/>
      <c r="T56" s="102"/>
      <c r="U56" s="87"/>
      <c r="V56" s="145">
        <f t="shared" si="19"/>
        <v>0</v>
      </c>
      <c r="W56" s="13"/>
      <c r="X56" s="146" t="s">
        <v>93</v>
      </c>
      <c r="Y56" s="147"/>
      <c r="Z56" s="148"/>
    </row>
    <row r="57" spans="1:26" ht="15" customHeight="1" thickBot="1">
      <c r="A57" s="20" t="s">
        <v>55</v>
      </c>
      <c r="B57" s="21">
        <f aca="true" t="shared" si="20" ref="B57:O57">SUM(B58:B63)</f>
        <v>305</v>
      </c>
      <c r="C57" s="22">
        <f t="shared" si="20"/>
        <v>203438.58999999997</v>
      </c>
      <c r="D57" s="21">
        <f t="shared" si="20"/>
        <v>0</v>
      </c>
      <c r="E57" s="22">
        <f t="shared" si="20"/>
        <v>0</v>
      </c>
      <c r="F57" s="21">
        <f t="shared" si="20"/>
        <v>305</v>
      </c>
      <c r="G57" s="22">
        <f t="shared" si="20"/>
        <v>203438.58999999997</v>
      </c>
      <c r="H57" s="89">
        <f t="shared" si="20"/>
        <v>229</v>
      </c>
      <c r="I57" s="36">
        <f t="shared" si="20"/>
        <v>106940.33</v>
      </c>
      <c r="J57" s="24">
        <f t="shared" si="20"/>
        <v>0</v>
      </c>
      <c r="K57" s="149">
        <f t="shared" si="20"/>
        <v>0</v>
      </c>
      <c r="L57" s="25">
        <f t="shared" si="20"/>
        <v>0</v>
      </c>
      <c r="M57" s="150">
        <f t="shared" si="20"/>
        <v>314</v>
      </c>
      <c r="N57" s="36">
        <f t="shared" si="20"/>
        <v>344625.64999999997</v>
      </c>
      <c r="O57" s="149">
        <f t="shared" si="20"/>
        <v>0</v>
      </c>
      <c r="P57" s="33">
        <f>SUM(P58:P63)</f>
        <v>655004.57</v>
      </c>
      <c r="Q57" s="10"/>
      <c r="R57" s="30">
        <f>SUM(R58:R63)</f>
        <v>0</v>
      </c>
      <c r="S57" s="36">
        <f>SUM(S58:S63)</f>
        <v>0</v>
      </c>
      <c r="T57" s="26">
        <f>SUM(T58:T63)</f>
        <v>0</v>
      </c>
      <c r="U57" s="36">
        <f>SUM(U58:U63)</f>
        <v>0</v>
      </c>
      <c r="V57" s="33">
        <f>SUM(V58:V63)</f>
        <v>0</v>
      </c>
      <c r="W57" s="13"/>
      <c r="X57" s="151" t="s">
        <v>94</v>
      </c>
      <c r="Y57" s="94">
        <f>SUM(Y58:Y62)</f>
        <v>12</v>
      </c>
      <c r="Z57" s="95">
        <f>SUM(Z58:Z62)</f>
        <v>11288.94</v>
      </c>
    </row>
    <row r="58" spans="1:26" ht="15" customHeight="1">
      <c r="A58" s="69" t="s">
        <v>57</v>
      </c>
      <c r="B58" s="58">
        <v>20</v>
      </c>
      <c r="C58" s="59">
        <v>13726.27</v>
      </c>
      <c r="D58" s="58"/>
      <c r="E58" s="59"/>
      <c r="F58" s="73">
        <f aca="true" t="shared" si="21" ref="F58:G63">B58+D58</f>
        <v>20</v>
      </c>
      <c r="G58" s="42">
        <f t="shared" si="21"/>
        <v>13726.27</v>
      </c>
      <c r="H58" s="58">
        <v>13</v>
      </c>
      <c r="I58" s="68">
        <v>6333.92</v>
      </c>
      <c r="J58" s="61"/>
      <c r="K58" s="136"/>
      <c r="L58" s="64"/>
      <c r="M58" s="58">
        <v>22</v>
      </c>
      <c r="N58" s="137">
        <v>24386</v>
      </c>
      <c r="O58" s="62"/>
      <c r="P58" s="49">
        <f aca="true" t="shared" si="22" ref="P58:P63">G58+I58+K58+L58+N58+O58</f>
        <v>44446.19</v>
      </c>
      <c r="Q58" s="5"/>
      <c r="R58" s="50"/>
      <c r="S58" s="51"/>
      <c r="T58" s="52"/>
      <c r="U58" s="51"/>
      <c r="V58" s="138">
        <f aca="true" t="shared" si="23" ref="V58:V63">SUM(R58:U58)</f>
        <v>0</v>
      </c>
      <c r="W58" s="13"/>
      <c r="X58" s="152">
        <v>14</v>
      </c>
      <c r="Y58" s="98">
        <v>8</v>
      </c>
      <c r="Z58" s="51">
        <v>8102.76</v>
      </c>
    </row>
    <row r="59" spans="1:26" ht="15" customHeight="1">
      <c r="A59" s="57" t="s">
        <v>59</v>
      </c>
      <c r="B59" s="58">
        <v>38</v>
      </c>
      <c r="C59" s="59">
        <v>25729.12</v>
      </c>
      <c r="D59" s="58"/>
      <c r="E59" s="59"/>
      <c r="F59" s="73">
        <f t="shared" si="21"/>
        <v>38</v>
      </c>
      <c r="G59" s="42">
        <f t="shared" si="21"/>
        <v>25729.12</v>
      </c>
      <c r="H59" s="58">
        <v>23</v>
      </c>
      <c r="I59" s="68">
        <v>10780</v>
      </c>
      <c r="J59" s="61"/>
      <c r="K59" s="136"/>
      <c r="L59" s="64"/>
      <c r="M59" s="58">
        <v>41</v>
      </c>
      <c r="N59" s="137">
        <v>46360.65</v>
      </c>
      <c r="O59" s="62"/>
      <c r="P59" s="49">
        <f t="shared" si="22"/>
        <v>82869.76999999999</v>
      </c>
      <c r="Q59" s="5"/>
      <c r="R59" s="67"/>
      <c r="S59" s="68"/>
      <c r="T59" s="63"/>
      <c r="U59" s="68"/>
      <c r="V59" s="140">
        <f t="shared" si="23"/>
        <v>0</v>
      </c>
      <c r="W59" s="13"/>
      <c r="X59" s="153">
        <v>13</v>
      </c>
      <c r="Y59" s="72">
        <v>2</v>
      </c>
      <c r="Z59" s="68">
        <v>1383.37</v>
      </c>
    </row>
    <row r="60" spans="1:26" ht="15" customHeight="1">
      <c r="A60" s="57" t="s">
        <v>61</v>
      </c>
      <c r="B60" s="58">
        <v>177</v>
      </c>
      <c r="C60" s="59">
        <v>118224.59</v>
      </c>
      <c r="D60" s="58"/>
      <c r="E60" s="59"/>
      <c r="F60" s="73">
        <f t="shared" si="21"/>
        <v>177</v>
      </c>
      <c r="G60" s="42">
        <f t="shared" si="21"/>
        <v>118224.59</v>
      </c>
      <c r="H60" s="58">
        <v>147</v>
      </c>
      <c r="I60" s="68">
        <v>76968.33</v>
      </c>
      <c r="J60" s="61"/>
      <c r="K60" s="136"/>
      <c r="L60" s="64"/>
      <c r="M60" s="58">
        <v>176</v>
      </c>
      <c r="N60" s="137">
        <v>191119.52</v>
      </c>
      <c r="O60" s="62"/>
      <c r="P60" s="49">
        <f t="shared" si="22"/>
        <v>386312.43999999994</v>
      </c>
      <c r="Q60" s="10"/>
      <c r="R60" s="67"/>
      <c r="S60" s="68"/>
      <c r="T60" s="63"/>
      <c r="U60" s="68"/>
      <c r="V60" s="140">
        <f t="shared" si="23"/>
        <v>0</v>
      </c>
      <c r="W60" s="13"/>
      <c r="X60" s="153">
        <v>12</v>
      </c>
      <c r="Y60" s="72">
        <v>1</v>
      </c>
      <c r="Z60" s="68">
        <v>829.98</v>
      </c>
    </row>
    <row r="61" spans="1:26" ht="15" customHeight="1">
      <c r="A61" s="57" t="s">
        <v>63</v>
      </c>
      <c r="B61" s="58">
        <v>37</v>
      </c>
      <c r="C61" s="59">
        <v>24169.17</v>
      </c>
      <c r="D61" s="58"/>
      <c r="E61" s="59"/>
      <c r="F61" s="73">
        <f t="shared" si="21"/>
        <v>37</v>
      </c>
      <c r="G61" s="42">
        <f t="shared" si="21"/>
        <v>24169.17</v>
      </c>
      <c r="H61" s="58">
        <v>28</v>
      </c>
      <c r="I61" s="68">
        <v>6834.63</v>
      </c>
      <c r="J61" s="61"/>
      <c r="K61" s="136"/>
      <c r="L61" s="64"/>
      <c r="M61" s="58">
        <v>35</v>
      </c>
      <c r="N61" s="137">
        <v>38692.56</v>
      </c>
      <c r="O61" s="62"/>
      <c r="P61" s="49">
        <f t="shared" si="22"/>
        <v>69696.36</v>
      </c>
      <c r="Q61" s="5"/>
      <c r="R61" s="67"/>
      <c r="S61" s="68"/>
      <c r="T61" s="63"/>
      <c r="U61" s="68"/>
      <c r="V61" s="140">
        <f t="shared" si="23"/>
        <v>0</v>
      </c>
      <c r="W61" s="13"/>
      <c r="X61" s="153">
        <v>11</v>
      </c>
      <c r="Y61" s="72"/>
      <c r="Z61" s="68"/>
    </row>
    <row r="62" spans="1:26" ht="15" customHeight="1" thickBot="1">
      <c r="A62" s="57" t="s">
        <v>65</v>
      </c>
      <c r="B62" s="58">
        <v>25</v>
      </c>
      <c r="C62" s="59">
        <v>16285.92</v>
      </c>
      <c r="D62" s="58"/>
      <c r="E62" s="59"/>
      <c r="F62" s="73">
        <f t="shared" si="21"/>
        <v>25</v>
      </c>
      <c r="G62" s="42">
        <f t="shared" si="21"/>
        <v>16285.92</v>
      </c>
      <c r="H62" s="58">
        <v>15</v>
      </c>
      <c r="I62" s="68">
        <v>4723.44</v>
      </c>
      <c r="J62" s="61"/>
      <c r="K62" s="136"/>
      <c r="L62" s="64"/>
      <c r="M62" s="58">
        <v>32</v>
      </c>
      <c r="N62" s="137">
        <v>35122.92</v>
      </c>
      <c r="O62" s="62"/>
      <c r="P62" s="49">
        <f t="shared" si="22"/>
        <v>56132.28</v>
      </c>
      <c r="Q62" s="5"/>
      <c r="R62" s="67"/>
      <c r="S62" s="68"/>
      <c r="T62" s="63"/>
      <c r="U62" s="68"/>
      <c r="V62" s="140">
        <f t="shared" si="23"/>
        <v>0</v>
      </c>
      <c r="W62" s="13"/>
      <c r="X62" s="154">
        <v>10</v>
      </c>
      <c r="Y62" s="86">
        <v>1</v>
      </c>
      <c r="Z62" s="87">
        <v>972.83</v>
      </c>
    </row>
    <row r="63" spans="1:26" ht="15" customHeight="1" thickBot="1">
      <c r="A63" s="74" t="s">
        <v>67</v>
      </c>
      <c r="B63" s="58">
        <v>8</v>
      </c>
      <c r="C63" s="59">
        <v>5303.52</v>
      </c>
      <c r="D63" s="58"/>
      <c r="E63" s="59"/>
      <c r="F63" s="73">
        <f t="shared" si="21"/>
        <v>8</v>
      </c>
      <c r="G63" s="42">
        <f t="shared" si="21"/>
        <v>5303.52</v>
      </c>
      <c r="H63" s="58">
        <v>3</v>
      </c>
      <c r="I63" s="68">
        <v>1300.01</v>
      </c>
      <c r="J63" s="61"/>
      <c r="K63" s="136"/>
      <c r="L63" s="64"/>
      <c r="M63" s="58">
        <v>8</v>
      </c>
      <c r="N63" s="137">
        <v>8944</v>
      </c>
      <c r="O63" s="62"/>
      <c r="P63" s="49">
        <f t="shared" si="22"/>
        <v>15547.53</v>
      </c>
      <c r="Q63" s="10"/>
      <c r="R63" s="101"/>
      <c r="S63" s="87"/>
      <c r="T63" s="102"/>
      <c r="U63" s="87"/>
      <c r="V63" s="140">
        <f t="shared" si="23"/>
        <v>0</v>
      </c>
      <c r="W63" s="13"/>
      <c r="X63" s="93" t="s">
        <v>95</v>
      </c>
      <c r="Y63" s="94">
        <f>SUM(Y64:Y68)</f>
        <v>0</v>
      </c>
      <c r="Z63" s="95">
        <f>SUM(Z64:Z68)</f>
        <v>0</v>
      </c>
    </row>
    <row r="64" spans="1:26" ht="15" customHeight="1" thickBot="1">
      <c r="A64" s="20" t="s">
        <v>96</v>
      </c>
      <c r="B64" s="21">
        <f aca="true" t="shared" si="24" ref="B64:O64">SUM(B65:B69)</f>
        <v>88</v>
      </c>
      <c r="C64" s="22">
        <f t="shared" si="24"/>
        <v>55747.829999999994</v>
      </c>
      <c r="D64" s="21">
        <f t="shared" si="24"/>
        <v>0</v>
      </c>
      <c r="E64" s="22">
        <f t="shared" si="24"/>
        <v>0</v>
      </c>
      <c r="F64" s="21">
        <f t="shared" si="24"/>
        <v>88</v>
      </c>
      <c r="G64" s="22">
        <f t="shared" si="24"/>
        <v>55747.829999999994</v>
      </c>
      <c r="H64" s="89">
        <f t="shared" si="24"/>
        <v>70</v>
      </c>
      <c r="I64" s="36">
        <f t="shared" si="24"/>
        <v>26746</v>
      </c>
      <c r="J64" s="24">
        <f t="shared" si="24"/>
        <v>0</v>
      </c>
      <c r="K64" s="149">
        <f t="shared" si="24"/>
        <v>0</v>
      </c>
      <c r="L64" s="25">
        <f t="shared" si="24"/>
        <v>0</v>
      </c>
      <c r="M64" s="150">
        <f t="shared" si="24"/>
        <v>99</v>
      </c>
      <c r="N64" s="155">
        <f>SUM(N65:N69)</f>
        <v>108730.28</v>
      </c>
      <c r="O64" s="149">
        <f t="shared" si="24"/>
        <v>0</v>
      </c>
      <c r="P64" s="33">
        <f>SUM(P65:P69)</f>
        <v>191224.11</v>
      </c>
      <c r="Q64" s="5"/>
      <c r="R64" s="30">
        <f>SUM(R65:R69)</f>
        <v>0</v>
      </c>
      <c r="S64" s="36">
        <f>SUM(S65:S69)</f>
        <v>0</v>
      </c>
      <c r="T64" s="26">
        <f>SUM(T65:T69)</f>
        <v>0</v>
      </c>
      <c r="U64" s="36">
        <f>SUM(U65:U69)</f>
        <v>0</v>
      </c>
      <c r="V64" s="156">
        <f>SUM(V65:V69)</f>
        <v>0</v>
      </c>
      <c r="W64" s="13"/>
      <c r="X64" s="106" t="s">
        <v>97</v>
      </c>
      <c r="Y64" s="98"/>
      <c r="Z64" s="51"/>
    </row>
    <row r="65" spans="1:26" ht="15" customHeight="1">
      <c r="A65" s="69" t="s">
        <v>71</v>
      </c>
      <c r="B65" s="58">
        <v>8</v>
      </c>
      <c r="C65" s="59">
        <v>5106.55</v>
      </c>
      <c r="D65" s="58"/>
      <c r="E65" s="59"/>
      <c r="F65" s="73">
        <f>B65+D65</f>
        <v>8</v>
      </c>
      <c r="G65" s="42">
        <f aca="true" t="shared" si="25" ref="G65:G75">C65+E65</f>
        <v>5106.55</v>
      </c>
      <c r="H65" s="58">
        <v>6</v>
      </c>
      <c r="I65" s="68">
        <v>2707.38</v>
      </c>
      <c r="J65" s="61"/>
      <c r="K65" s="136"/>
      <c r="L65" s="64"/>
      <c r="M65" s="58">
        <v>10</v>
      </c>
      <c r="N65" s="137">
        <v>11774.92</v>
      </c>
      <c r="O65" s="62"/>
      <c r="P65" s="49">
        <f>G65+I65+K65+L65+N65+O65</f>
        <v>19588.85</v>
      </c>
      <c r="Q65" s="5"/>
      <c r="R65" s="50"/>
      <c r="S65" s="51"/>
      <c r="T65" s="52"/>
      <c r="U65" s="51"/>
      <c r="V65" s="140">
        <f>SUM(R65:U65)</f>
        <v>0</v>
      </c>
      <c r="W65" s="13"/>
      <c r="X65" s="57" t="s">
        <v>98</v>
      </c>
      <c r="Y65" s="72"/>
      <c r="Z65" s="68"/>
    </row>
    <row r="66" spans="1:26" ht="15" customHeight="1">
      <c r="A66" s="57" t="s">
        <v>99</v>
      </c>
      <c r="B66" s="58">
        <v>31</v>
      </c>
      <c r="C66" s="59">
        <v>19809.76</v>
      </c>
      <c r="D66" s="58"/>
      <c r="E66" s="59"/>
      <c r="F66" s="73">
        <f>B66+D66</f>
        <v>31</v>
      </c>
      <c r="G66" s="42">
        <f t="shared" si="25"/>
        <v>19809.76</v>
      </c>
      <c r="H66" s="58">
        <v>25</v>
      </c>
      <c r="I66" s="68">
        <v>13104.97</v>
      </c>
      <c r="J66" s="61"/>
      <c r="K66" s="136"/>
      <c r="L66" s="64"/>
      <c r="M66" s="58">
        <v>38</v>
      </c>
      <c r="N66" s="137">
        <v>41994.04</v>
      </c>
      <c r="O66" s="62"/>
      <c r="P66" s="49">
        <f>G66+I66+K66+L66+N66+O66</f>
        <v>74908.76999999999</v>
      </c>
      <c r="Q66" s="10"/>
      <c r="R66" s="67"/>
      <c r="S66" s="68"/>
      <c r="T66" s="63"/>
      <c r="U66" s="68"/>
      <c r="V66" s="140">
        <f>SUM(R66:U66)</f>
        <v>0</v>
      </c>
      <c r="W66" s="13"/>
      <c r="X66" s="57" t="s">
        <v>100</v>
      </c>
      <c r="Y66" s="72"/>
      <c r="Z66" s="68"/>
    </row>
    <row r="67" spans="1:26" ht="15" customHeight="1">
      <c r="A67" s="57" t="s">
        <v>75</v>
      </c>
      <c r="B67" s="58">
        <v>32</v>
      </c>
      <c r="C67" s="59">
        <v>20144.7</v>
      </c>
      <c r="D67" s="58"/>
      <c r="E67" s="59"/>
      <c r="F67" s="73">
        <f>B67+D67</f>
        <v>32</v>
      </c>
      <c r="G67" s="42">
        <f t="shared" si="25"/>
        <v>20144.7</v>
      </c>
      <c r="H67" s="58">
        <v>27</v>
      </c>
      <c r="I67" s="68">
        <v>6039.54</v>
      </c>
      <c r="J67" s="61"/>
      <c r="K67" s="136"/>
      <c r="L67" s="64"/>
      <c r="M67" s="58">
        <v>32</v>
      </c>
      <c r="N67" s="137">
        <v>34323.94</v>
      </c>
      <c r="O67" s="62"/>
      <c r="P67" s="49">
        <f>G67+I67+K67+L67+N67+O67</f>
        <v>60508.18000000001</v>
      </c>
      <c r="Q67" s="5"/>
      <c r="R67" s="67"/>
      <c r="S67" s="68"/>
      <c r="T67" s="63"/>
      <c r="U67" s="68"/>
      <c r="V67" s="140">
        <f>SUM(R67:U67)</f>
        <v>0</v>
      </c>
      <c r="W67" s="13"/>
      <c r="X67" s="57" t="s">
        <v>101</v>
      </c>
      <c r="Y67" s="72"/>
      <c r="Z67" s="68"/>
    </row>
    <row r="68" spans="1:26" ht="15" customHeight="1" thickBot="1">
      <c r="A68" s="57" t="s">
        <v>77</v>
      </c>
      <c r="B68" s="58">
        <v>17</v>
      </c>
      <c r="C68" s="59">
        <v>10686.82</v>
      </c>
      <c r="D68" s="58"/>
      <c r="E68" s="59"/>
      <c r="F68" s="73">
        <f>B68+D68</f>
        <v>17</v>
      </c>
      <c r="G68" s="42">
        <f t="shared" si="25"/>
        <v>10686.82</v>
      </c>
      <c r="H68" s="58">
        <v>12</v>
      </c>
      <c r="I68" s="68">
        <v>4894.11</v>
      </c>
      <c r="J68" s="61"/>
      <c r="K68" s="136"/>
      <c r="L68" s="64"/>
      <c r="M68" s="58">
        <v>19</v>
      </c>
      <c r="N68" s="137">
        <v>20637.38</v>
      </c>
      <c r="O68" s="62"/>
      <c r="P68" s="49">
        <f>G68+I68+K68+L68+N68+O68</f>
        <v>36218.31</v>
      </c>
      <c r="Q68" s="5"/>
      <c r="R68" s="67"/>
      <c r="S68" s="68"/>
      <c r="T68" s="63"/>
      <c r="U68" s="68"/>
      <c r="V68" s="140">
        <f>SUM(R68:U68)</f>
        <v>0</v>
      </c>
      <c r="W68" s="13"/>
      <c r="X68" s="85" t="s">
        <v>102</v>
      </c>
      <c r="Y68" s="86"/>
      <c r="Z68" s="87"/>
    </row>
    <row r="69" spans="1:26" ht="15" customHeight="1" thickBot="1">
      <c r="A69" s="74" t="s">
        <v>103</v>
      </c>
      <c r="B69" s="58"/>
      <c r="C69" s="59"/>
      <c r="D69" s="58"/>
      <c r="E69" s="59"/>
      <c r="F69" s="58"/>
      <c r="G69" s="42">
        <f t="shared" si="25"/>
        <v>0</v>
      </c>
      <c r="H69" s="58"/>
      <c r="I69" s="68"/>
      <c r="J69" s="61"/>
      <c r="K69" s="136"/>
      <c r="L69" s="64"/>
      <c r="M69" s="58"/>
      <c r="N69" s="137"/>
      <c r="O69" s="62"/>
      <c r="P69" s="49">
        <f>G69+I69+K69+L69+N69+O69</f>
        <v>0</v>
      </c>
      <c r="Q69" s="10"/>
      <c r="R69" s="101"/>
      <c r="S69" s="87"/>
      <c r="T69" s="102"/>
      <c r="U69" s="87"/>
      <c r="V69" s="145">
        <f>SUM(R69:U69)</f>
        <v>0</v>
      </c>
      <c r="W69" s="13"/>
      <c r="X69" s="157" t="s">
        <v>1</v>
      </c>
      <c r="Y69" s="94">
        <f>SUM(Y70:Y74)</f>
        <v>1</v>
      </c>
      <c r="Z69" s="95">
        <f>SUM(Z70:Z74)</f>
        <v>1022</v>
      </c>
    </row>
    <row r="70" spans="1:26" ht="15" customHeight="1" thickBot="1">
      <c r="A70" s="20" t="s">
        <v>104</v>
      </c>
      <c r="B70" s="21">
        <v>0</v>
      </c>
      <c r="C70" s="22">
        <v>0</v>
      </c>
      <c r="D70" s="21">
        <v>0</v>
      </c>
      <c r="E70" s="22">
        <v>0</v>
      </c>
      <c r="F70" s="21">
        <v>0</v>
      </c>
      <c r="G70" s="22">
        <v>0</v>
      </c>
      <c r="H70" s="21">
        <v>0</v>
      </c>
      <c r="I70" s="36">
        <v>0</v>
      </c>
      <c r="J70" s="24">
        <v>0</v>
      </c>
      <c r="K70" s="149">
        <v>0</v>
      </c>
      <c r="L70" s="25">
        <v>0</v>
      </c>
      <c r="M70" s="21">
        <v>0</v>
      </c>
      <c r="N70" s="155">
        <v>0</v>
      </c>
      <c r="O70" s="92">
        <v>0</v>
      </c>
      <c r="P70" s="33">
        <v>0</v>
      </c>
      <c r="Q70" s="5"/>
      <c r="R70" s="30">
        <f>SUM(R71:R75)</f>
        <v>0</v>
      </c>
      <c r="S70" s="36">
        <f>SUM(S71:S75)</f>
        <v>0</v>
      </c>
      <c r="T70" s="26">
        <f>SUM(T71:T75)</f>
        <v>0</v>
      </c>
      <c r="U70" s="36">
        <f>SUM(U71:U75)</f>
        <v>0</v>
      </c>
      <c r="V70" s="33">
        <f>SUM(V71:V75)</f>
        <v>0</v>
      </c>
      <c r="W70" s="13"/>
      <c r="X70" s="106" t="s">
        <v>97</v>
      </c>
      <c r="Y70" s="98">
        <v>1</v>
      </c>
      <c r="Z70" s="51">
        <v>1022</v>
      </c>
    </row>
    <row r="71" spans="1:26" ht="15" customHeight="1">
      <c r="A71" s="69">
        <v>12</v>
      </c>
      <c r="B71" s="58"/>
      <c r="C71" s="59"/>
      <c r="D71" s="58"/>
      <c r="E71" s="59"/>
      <c r="F71" s="58"/>
      <c r="G71" s="42">
        <f t="shared" si="25"/>
        <v>0</v>
      </c>
      <c r="H71" s="58"/>
      <c r="I71" s="68"/>
      <c r="J71" s="61"/>
      <c r="K71" s="136"/>
      <c r="L71" s="64"/>
      <c r="M71" s="58"/>
      <c r="N71" s="137"/>
      <c r="O71" s="62"/>
      <c r="P71" s="49">
        <f>G71+I71+K71+L71+N71+O71</f>
        <v>0</v>
      </c>
      <c r="Q71" s="5"/>
      <c r="R71" s="50"/>
      <c r="S71" s="51"/>
      <c r="T71" s="52"/>
      <c r="U71" s="51"/>
      <c r="V71" s="53">
        <f>SUM(R71:U71)</f>
        <v>0</v>
      </c>
      <c r="W71" s="13"/>
      <c r="X71" s="57" t="s">
        <v>98</v>
      </c>
      <c r="Y71" s="72"/>
      <c r="Z71" s="68"/>
    </row>
    <row r="72" spans="1:26" ht="15" customHeight="1">
      <c r="A72" s="69">
        <v>11</v>
      </c>
      <c r="B72" s="58"/>
      <c r="C72" s="59"/>
      <c r="D72" s="58"/>
      <c r="E72" s="59"/>
      <c r="F72" s="58"/>
      <c r="G72" s="42">
        <f t="shared" si="25"/>
        <v>0</v>
      </c>
      <c r="H72" s="58"/>
      <c r="I72" s="68"/>
      <c r="J72" s="61"/>
      <c r="K72" s="136"/>
      <c r="L72" s="64"/>
      <c r="M72" s="58"/>
      <c r="N72" s="137"/>
      <c r="O72" s="62"/>
      <c r="P72" s="49">
        <f>G72+I72+K72+L72+N72+O72</f>
        <v>0</v>
      </c>
      <c r="Q72" s="10"/>
      <c r="R72" s="108"/>
      <c r="S72" s="71"/>
      <c r="T72" s="45"/>
      <c r="U72" s="71"/>
      <c r="V72" s="53">
        <f>SUM(R72:U72)</f>
        <v>0</v>
      </c>
      <c r="W72" s="13"/>
      <c r="X72" s="57" t="s">
        <v>100</v>
      </c>
      <c r="Y72" s="72"/>
      <c r="Z72" s="68"/>
    </row>
    <row r="73" spans="1:26" ht="15" customHeight="1">
      <c r="A73" s="69">
        <v>10</v>
      </c>
      <c r="B73" s="58"/>
      <c r="C73" s="59"/>
      <c r="D73" s="58"/>
      <c r="E73" s="59"/>
      <c r="F73" s="58"/>
      <c r="G73" s="42">
        <f t="shared" si="25"/>
        <v>0</v>
      </c>
      <c r="H73" s="58"/>
      <c r="I73" s="68"/>
      <c r="J73" s="61"/>
      <c r="K73" s="136"/>
      <c r="L73" s="64"/>
      <c r="M73" s="58"/>
      <c r="N73" s="137"/>
      <c r="O73" s="62"/>
      <c r="P73" s="49">
        <f>G73+I73+K73+L73+N73+O73</f>
        <v>0</v>
      </c>
      <c r="Q73" s="5"/>
      <c r="R73" s="108"/>
      <c r="S73" s="71"/>
      <c r="T73" s="45"/>
      <c r="U73" s="71"/>
      <c r="V73" s="53">
        <f>SUM(R73:U73)</f>
        <v>0</v>
      </c>
      <c r="W73" s="13"/>
      <c r="X73" s="57" t="s">
        <v>101</v>
      </c>
      <c r="Y73" s="72"/>
      <c r="Z73" s="68"/>
    </row>
    <row r="74" spans="1:26" ht="15" customHeight="1" thickBot="1">
      <c r="A74" s="109">
        <v>9</v>
      </c>
      <c r="B74" s="58"/>
      <c r="C74" s="59"/>
      <c r="D74" s="58"/>
      <c r="E74" s="59"/>
      <c r="F74" s="58"/>
      <c r="G74" s="42">
        <f t="shared" si="25"/>
        <v>0</v>
      </c>
      <c r="H74" s="58"/>
      <c r="I74" s="68"/>
      <c r="J74" s="61"/>
      <c r="K74" s="136"/>
      <c r="L74" s="64"/>
      <c r="M74" s="58"/>
      <c r="N74" s="137"/>
      <c r="O74" s="62"/>
      <c r="P74" s="49">
        <f>G74+I74+K74+L74+N74+O74</f>
        <v>0</v>
      </c>
      <c r="Q74" s="5"/>
      <c r="R74" s="67"/>
      <c r="S74" s="68"/>
      <c r="T74" s="63"/>
      <c r="U74" s="68"/>
      <c r="V74" s="53">
        <f>SUM(R74:U74)</f>
        <v>0</v>
      </c>
      <c r="W74" s="13"/>
      <c r="X74" s="85" t="s">
        <v>102</v>
      </c>
      <c r="Y74" s="86"/>
      <c r="Z74" s="87"/>
    </row>
    <row r="75" spans="1:26" ht="15" customHeight="1" thickBot="1">
      <c r="A75" s="110">
        <v>8</v>
      </c>
      <c r="B75" s="58"/>
      <c r="C75" s="59"/>
      <c r="D75" s="58"/>
      <c r="E75" s="59"/>
      <c r="F75" s="58"/>
      <c r="G75" s="42">
        <f t="shared" si="25"/>
        <v>0</v>
      </c>
      <c r="H75" s="58"/>
      <c r="I75" s="68"/>
      <c r="J75" s="61"/>
      <c r="K75" s="136"/>
      <c r="L75" s="64"/>
      <c r="M75" s="58"/>
      <c r="N75" s="137"/>
      <c r="O75" s="62"/>
      <c r="P75" s="49">
        <f>G75+I75+K75+L75+N75+O75</f>
        <v>0</v>
      </c>
      <c r="Q75" s="10"/>
      <c r="R75" s="101"/>
      <c r="S75" s="87"/>
      <c r="T75" s="102"/>
      <c r="U75" s="87"/>
      <c r="V75" s="53">
        <f>SUM(R75:U75)</f>
        <v>0</v>
      </c>
      <c r="W75" s="13"/>
      <c r="X75" s="158" t="s">
        <v>105</v>
      </c>
      <c r="Y75" s="94">
        <f>SUM(Y76:Y80)</f>
        <v>0</v>
      </c>
      <c r="Z75" s="95">
        <f>SUM(Z76:Z80)</f>
        <v>0</v>
      </c>
    </row>
    <row r="76" spans="1:26" ht="15" customHeight="1" thickBot="1">
      <c r="A76" s="159" t="s">
        <v>86</v>
      </c>
      <c r="B76" s="21">
        <f aca="true" t="shared" si="26" ref="B76:O76">SUM(B77:B82)</f>
        <v>52</v>
      </c>
      <c r="C76" s="22">
        <f t="shared" si="26"/>
        <v>173105.09</v>
      </c>
      <c r="D76" s="21">
        <f t="shared" si="26"/>
        <v>2</v>
      </c>
      <c r="E76" s="22">
        <f t="shared" si="26"/>
        <v>6136.06</v>
      </c>
      <c r="F76" s="21">
        <f t="shared" si="26"/>
        <v>54</v>
      </c>
      <c r="G76" s="22">
        <f t="shared" si="26"/>
        <v>179241.15</v>
      </c>
      <c r="H76" s="21">
        <f t="shared" si="26"/>
        <v>51</v>
      </c>
      <c r="I76" s="22">
        <f t="shared" si="26"/>
        <v>18681.65</v>
      </c>
      <c r="J76" s="24">
        <f t="shared" si="26"/>
        <v>0</v>
      </c>
      <c r="K76" s="28">
        <f t="shared" si="26"/>
        <v>0</v>
      </c>
      <c r="L76" s="25">
        <f t="shared" si="26"/>
        <v>0</v>
      </c>
      <c r="M76" s="21">
        <f>SUM(M77:M82)</f>
        <v>63</v>
      </c>
      <c r="N76" s="155">
        <f t="shared" si="26"/>
        <v>42697.399999999994</v>
      </c>
      <c r="O76" s="25">
        <f t="shared" si="26"/>
        <v>0</v>
      </c>
      <c r="P76" s="33">
        <f>SUM(P77:P82)</f>
        <v>240620.19999999998</v>
      </c>
      <c r="Q76" s="5"/>
      <c r="R76" s="30">
        <f>SUM(R77:R82)</f>
        <v>0</v>
      </c>
      <c r="S76" s="36">
        <f>SUM(S77:S82)</f>
        <v>0</v>
      </c>
      <c r="T76" s="26">
        <f>SUM(T77:T82)</f>
        <v>0</v>
      </c>
      <c r="U76" s="36">
        <f>SUM(U77:U82)</f>
        <v>0</v>
      </c>
      <c r="V76" s="33">
        <f>SUM(V77:V82)</f>
        <v>0</v>
      </c>
      <c r="W76" s="13"/>
      <c r="X76" s="106" t="s">
        <v>106</v>
      </c>
      <c r="Y76" s="98"/>
      <c r="Z76" s="51"/>
    </row>
    <row r="77" spans="1:26" ht="15" customHeight="1">
      <c r="A77" s="69" t="s">
        <v>87</v>
      </c>
      <c r="B77" s="58">
        <v>5</v>
      </c>
      <c r="C77" s="59">
        <v>19008.48</v>
      </c>
      <c r="D77" s="58"/>
      <c r="E77" s="59"/>
      <c r="F77" s="73">
        <f aca="true" t="shared" si="27" ref="F77:G82">B77+D77</f>
        <v>5</v>
      </c>
      <c r="G77" s="42">
        <f t="shared" si="27"/>
        <v>19008.48</v>
      </c>
      <c r="H77" s="58">
        <v>3</v>
      </c>
      <c r="I77" s="68">
        <v>1583.55</v>
      </c>
      <c r="J77" s="61"/>
      <c r="K77" s="136"/>
      <c r="L77" s="64"/>
      <c r="M77" s="41">
        <v>5</v>
      </c>
      <c r="N77" s="137">
        <v>3640</v>
      </c>
      <c r="O77" s="64"/>
      <c r="P77" s="49">
        <f aca="true" t="shared" si="28" ref="P77:P82">G77+I77+K77+L77+N77+O77</f>
        <v>24232.03</v>
      </c>
      <c r="Q77" s="5"/>
      <c r="R77" s="50"/>
      <c r="S77" s="51"/>
      <c r="T77" s="52"/>
      <c r="U77" s="51"/>
      <c r="V77" s="96">
        <f>SUM(R77:U77)</f>
        <v>0</v>
      </c>
      <c r="W77" s="13"/>
      <c r="X77" s="57" t="s">
        <v>107</v>
      </c>
      <c r="Y77" s="72"/>
      <c r="Z77" s="68"/>
    </row>
    <row r="78" spans="1:26" ht="15" customHeight="1">
      <c r="A78" s="57" t="s">
        <v>89</v>
      </c>
      <c r="B78" s="58">
        <v>12</v>
      </c>
      <c r="C78" s="59">
        <v>43848.56</v>
      </c>
      <c r="D78" s="58"/>
      <c r="E78" s="59"/>
      <c r="F78" s="73">
        <f t="shared" si="27"/>
        <v>12</v>
      </c>
      <c r="G78" s="42">
        <f t="shared" si="27"/>
        <v>43848.56</v>
      </c>
      <c r="H78" s="58">
        <v>9</v>
      </c>
      <c r="I78" s="68">
        <v>3320.05</v>
      </c>
      <c r="J78" s="61"/>
      <c r="K78" s="136"/>
      <c r="L78" s="64"/>
      <c r="M78" s="58">
        <v>11</v>
      </c>
      <c r="N78" s="137">
        <v>8455.92</v>
      </c>
      <c r="O78" s="64"/>
      <c r="P78" s="49">
        <f t="shared" si="28"/>
        <v>55624.53</v>
      </c>
      <c r="Q78" s="10"/>
      <c r="R78" s="67"/>
      <c r="S78" s="68"/>
      <c r="T78" s="63"/>
      <c r="U78" s="68"/>
      <c r="V78" s="53">
        <f>SUM(R78:U78)</f>
        <v>0</v>
      </c>
      <c r="W78" s="13"/>
      <c r="X78" s="57" t="s">
        <v>108</v>
      </c>
      <c r="Y78" s="72"/>
      <c r="Z78" s="68"/>
    </row>
    <row r="79" spans="1:26" ht="15" customHeight="1">
      <c r="A79" s="57" t="s">
        <v>90</v>
      </c>
      <c r="B79" s="58">
        <v>15</v>
      </c>
      <c r="C79" s="59">
        <v>48659.2</v>
      </c>
      <c r="D79" s="58"/>
      <c r="E79" s="59"/>
      <c r="F79" s="73">
        <f t="shared" si="27"/>
        <v>15</v>
      </c>
      <c r="G79" s="42">
        <f t="shared" si="27"/>
        <v>48659.2</v>
      </c>
      <c r="H79" s="58">
        <v>12</v>
      </c>
      <c r="I79" s="68">
        <v>4949.58</v>
      </c>
      <c r="J79" s="61"/>
      <c r="K79" s="136"/>
      <c r="L79" s="64"/>
      <c r="M79" s="58">
        <v>15</v>
      </c>
      <c r="N79" s="137">
        <v>11695.64</v>
      </c>
      <c r="O79" s="64"/>
      <c r="P79" s="49">
        <f t="shared" si="28"/>
        <v>65304.42</v>
      </c>
      <c r="Q79" s="5"/>
      <c r="R79" s="67"/>
      <c r="S79" s="68"/>
      <c r="T79" s="63"/>
      <c r="U79" s="68"/>
      <c r="V79" s="53">
        <f>SUM(R79:U79)</f>
        <v>0</v>
      </c>
      <c r="W79" s="13"/>
      <c r="X79" s="57" t="s">
        <v>97</v>
      </c>
      <c r="Y79" s="72"/>
      <c r="Z79" s="68"/>
    </row>
    <row r="80" spans="1:26" ht="15" customHeight="1" thickBot="1">
      <c r="A80" s="57" t="s">
        <v>91</v>
      </c>
      <c r="B80" s="58">
        <v>1</v>
      </c>
      <c r="C80" s="59">
        <v>3237.64</v>
      </c>
      <c r="D80" s="58"/>
      <c r="E80" s="59"/>
      <c r="F80" s="73">
        <f t="shared" si="27"/>
        <v>1</v>
      </c>
      <c r="G80" s="42">
        <f t="shared" si="27"/>
        <v>3237.64</v>
      </c>
      <c r="H80" s="58">
        <v>1</v>
      </c>
      <c r="I80" s="68">
        <v>257.79</v>
      </c>
      <c r="J80" s="61"/>
      <c r="K80" s="136"/>
      <c r="L80" s="64"/>
      <c r="M80" s="58">
        <v>1</v>
      </c>
      <c r="N80" s="137">
        <v>818</v>
      </c>
      <c r="O80" s="64"/>
      <c r="P80" s="49">
        <f t="shared" si="28"/>
        <v>4313.43</v>
      </c>
      <c r="Q80" s="5"/>
      <c r="R80" s="67"/>
      <c r="S80" s="68"/>
      <c r="T80" s="63"/>
      <c r="U80" s="68"/>
      <c r="V80" s="53">
        <f>SUM(R80:U80)</f>
        <v>0</v>
      </c>
      <c r="W80" s="13"/>
      <c r="X80" s="85" t="s">
        <v>98</v>
      </c>
      <c r="Y80" s="86"/>
      <c r="Z80" s="87"/>
    </row>
    <row r="81" spans="1:26" ht="15" customHeight="1" thickBot="1">
      <c r="A81" s="74" t="s">
        <v>92</v>
      </c>
      <c r="B81" s="58">
        <v>19</v>
      </c>
      <c r="C81" s="59">
        <v>58351.21</v>
      </c>
      <c r="D81" s="58">
        <v>2</v>
      </c>
      <c r="E81" s="59">
        <v>6136.06</v>
      </c>
      <c r="F81" s="73">
        <f t="shared" si="27"/>
        <v>21</v>
      </c>
      <c r="G81" s="42">
        <f t="shared" si="27"/>
        <v>64487.27</v>
      </c>
      <c r="H81" s="58">
        <v>17</v>
      </c>
      <c r="I81" s="68">
        <v>6584.08</v>
      </c>
      <c r="J81" s="61"/>
      <c r="K81" s="136"/>
      <c r="L81" s="64"/>
      <c r="M81" s="58">
        <v>21</v>
      </c>
      <c r="N81" s="137">
        <v>13625.84</v>
      </c>
      <c r="O81" s="64"/>
      <c r="P81" s="49">
        <f t="shared" si="28"/>
        <v>84697.18999999999</v>
      </c>
      <c r="Q81" s="10"/>
      <c r="R81" s="160"/>
      <c r="S81" s="144"/>
      <c r="T81" s="81"/>
      <c r="U81" s="144"/>
      <c r="V81" s="161">
        <f>SUM(R81:U81)</f>
        <v>0</v>
      </c>
      <c r="W81" s="13"/>
      <c r="X81" s="157" t="s">
        <v>109</v>
      </c>
      <c r="Y81" s="94">
        <f>SUM(Y82:Y86)</f>
        <v>8</v>
      </c>
      <c r="Z81" s="95">
        <f>SUM(Z82:Z86)</f>
        <v>6926.78</v>
      </c>
    </row>
    <row r="82" spans="1:26" ht="15" customHeight="1" thickBot="1">
      <c r="A82" s="162" t="s">
        <v>110</v>
      </c>
      <c r="B82" s="163"/>
      <c r="C82" s="164"/>
      <c r="D82" s="163"/>
      <c r="E82" s="164"/>
      <c r="F82" s="73">
        <f t="shared" si="27"/>
        <v>0</v>
      </c>
      <c r="G82" s="42">
        <f>C82+E82</f>
        <v>0</v>
      </c>
      <c r="H82" s="165">
        <v>9</v>
      </c>
      <c r="I82" s="166">
        <v>1986.6</v>
      </c>
      <c r="J82" s="167"/>
      <c r="K82" s="168"/>
      <c r="L82" s="169"/>
      <c r="M82" s="170">
        <v>10</v>
      </c>
      <c r="N82" s="171">
        <v>4462</v>
      </c>
      <c r="O82" s="169"/>
      <c r="P82" s="49">
        <f t="shared" si="28"/>
        <v>6448.6</v>
      </c>
      <c r="Q82" s="5"/>
      <c r="R82" s="101"/>
      <c r="S82" s="87"/>
      <c r="T82" s="102"/>
      <c r="U82" s="87"/>
      <c r="V82" s="103"/>
      <c r="W82" s="13"/>
      <c r="X82" s="106" t="s">
        <v>106</v>
      </c>
      <c r="Y82" s="98"/>
      <c r="Z82" s="51"/>
    </row>
    <row r="83" spans="1:26" ht="15" customHeight="1" thickBot="1">
      <c r="A83" s="20" t="s">
        <v>94</v>
      </c>
      <c r="B83" s="21">
        <f aca="true" t="shared" si="29" ref="B83:P83">SUM(B84:B88)</f>
        <v>94</v>
      </c>
      <c r="C83" s="22">
        <f t="shared" si="29"/>
        <v>91646.85</v>
      </c>
      <c r="D83" s="21">
        <f t="shared" si="29"/>
        <v>0</v>
      </c>
      <c r="E83" s="22">
        <f t="shared" si="29"/>
        <v>0</v>
      </c>
      <c r="F83" s="21">
        <f t="shared" si="29"/>
        <v>94</v>
      </c>
      <c r="G83" s="22">
        <f t="shared" si="29"/>
        <v>91646.85</v>
      </c>
      <c r="H83" s="21">
        <f t="shared" si="29"/>
        <v>82</v>
      </c>
      <c r="I83" s="36">
        <f t="shared" si="29"/>
        <v>70062.93</v>
      </c>
      <c r="J83" s="24">
        <f t="shared" si="29"/>
        <v>0</v>
      </c>
      <c r="K83" s="149">
        <f t="shared" si="29"/>
        <v>0</v>
      </c>
      <c r="L83" s="25">
        <f t="shared" si="29"/>
        <v>0</v>
      </c>
      <c r="M83" s="21">
        <f t="shared" si="29"/>
        <v>91</v>
      </c>
      <c r="N83" s="155">
        <f t="shared" si="29"/>
        <v>101953.45999999999</v>
      </c>
      <c r="O83" s="25">
        <f t="shared" si="29"/>
        <v>0</v>
      </c>
      <c r="P83" s="33">
        <f t="shared" si="29"/>
        <v>263663.24</v>
      </c>
      <c r="Q83" s="5"/>
      <c r="R83" s="30">
        <f>SUM(R84:R88)</f>
        <v>0</v>
      </c>
      <c r="S83" s="36">
        <f>SUM(S84:S88)</f>
        <v>0</v>
      </c>
      <c r="T83" s="26">
        <f>SUM(T84:T88)</f>
        <v>0</v>
      </c>
      <c r="U83" s="36">
        <f>SUM(U84:U88)</f>
        <v>0</v>
      </c>
      <c r="V83" s="33">
        <f>SUM(V84:V88)</f>
        <v>0</v>
      </c>
      <c r="W83" s="13"/>
      <c r="X83" s="57" t="s">
        <v>107</v>
      </c>
      <c r="Y83" s="72">
        <v>1</v>
      </c>
      <c r="Z83" s="68">
        <v>838.12</v>
      </c>
    </row>
    <row r="84" spans="1:26" ht="15" customHeight="1">
      <c r="A84" s="172">
        <v>14</v>
      </c>
      <c r="B84" s="58">
        <v>10</v>
      </c>
      <c r="C84" s="59">
        <v>10087.41</v>
      </c>
      <c r="D84" s="58"/>
      <c r="E84" s="59"/>
      <c r="F84" s="73">
        <f>B84+D84</f>
        <v>10</v>
      </c>
      <c r="G84" s="42">
        <f aca="true" t="shared" si="30" ref="G84:G94">C84+E84</f>
        <v>10087.41</v>
      </c>
      <c r="H84" s="58">
        <v>9</v>
      </c>
      <c r="I84" s="68">
        <v>8308.75</v>
      </c>
      <c r="J84" s="61"/>
      <c r="K84" s="136"/>
      <c r="L84" s="64"/>
      <c r="M84" s="58">
        <v>10</v>
      </c>
      <c r="N84" s="137">
        <v>10910</v>
      </c>
      <c r="O84" s="62"/>
      <c r="P84" s="49">
        <f>G84+I84+K84+L84+N84+O84</f>
        <v>29306.16</v>
      </c>
      <c r="Q84" s="10"/>
      <c r="R84" s="50"/>
      <c r="S84" s="51"/>
      <c r="T84" s="52"/>
      <c r="U84" s="51"/>
      <c r="V84" s="53">
        <f>SUM(R84:U84)</f>
        <v>0</v>
      </c>
      <c r="W84" s="13"/>
      <c r="X84" s="57" t="s">
        <v>108</v>
      </c>
      <c r="Y84" s="72"/>
      <c r="Z84" s="68"/>
    </row>
    <row r="85" spans="1:26" ht="15" customHeight="1">
      <c r="A85" s="153">
        <v>13</v>
      </c>
      <c r="B85" s="58">
        <v>26</v>
      </c>
      <c r="C85" s="59">
        <v>25922.26</v>
      </c>
      <c r="D85" s="58"/>
      <c r="E85" s="59"/>
      <c r="F85" s="73">
        <f>B85+D85</f>
        <v>26</v>
      </c>
      <c r="G85" s="42">
        <f t="shared" si="30"/>
        <v>25922.26</v>
      </c>
      <c r="H85" s="58">
        <v>22</v>
      </c>
      <c r="I85" s="68">
        <v>18466.3</v>
      </c>
      <c r="J85" s="61"/>
      <c r="K85" s="136"/>
      <c r="L85" s="64"/>
      <c r="M85" s="58">
        <v>26</v>
      </c>
      <c r="N85" s="137">
        <v>28324.64</v>
      </c>
      <c r="O85" s="62"/>
      <c r="P85" s="49">
        <f>G85+I85+K85+L85+N85+O85</f>
        <v>72713.2</v>
      </c>
      <c r="Q85" s="5"/>
      <c r="R85" s="67"/>
      <c r="S85" s="68"/>
      <c r="T85" s="63"/>
      <c r="U85" s="68"/>
      <c r="V85" s="53">
        <f>SUM(R85:U85)</f>
        <v>0</v>
      </c>
      <c r="W85" s="13"/>
      <c r="X85" s="57" t="s">
        <v>97</v>
      </c>
      <c r="Y85" s="72">
        <v>1</v>
      </c>
      <c r="Z85" s="68">
        <v>865.29</v>
      </c>
    </row>
    <row r="86" spans="1:26" ht="15" customHeight="1" thickBot="1">
      <c r="A86" s="153">
        <v>12</v>
      </c>
      <c r="B86" s="58">
        <v>13</v>
      </c>
      <c r="C86" s="59">
        <v>12449.18</v>
      </c>
      <c r="D86" s="58"/>
      <c r="E86" s="59"/>
      <c r="F86" s="73">
        <f>B86+D86</f>
        <v>13</v>
      </c>
      <c r="G86" s="42">
        <f t="shared" si="30"/>
        <v>12449.18</v>
      </c>
      <c r="H86" s="58">
        <v>10</v>
      </c>
      <c r="I86" s="68">
        <v>8831.01</v>
      </c>
      <c r="J86" s="61"/>
      <c r="K86" s="136"/>
      <c r="L86" s="64"/>
      <c r="M86" s="58">
        <v>11</v>
      </c>
      <c r="N86" s="137">
        <v>13296</v>
      </c>
      <c r="O86" s="62"/>
      <c r="P86" s="49">
        <f>G86+I86+K86+L86+N86+O86</f>
        <v>34576.19</v>
      </c>
      <c r="Q86" s="5"/>
      <c r="R86" s="67"/>
      <c r="S86" s="68"/>
      <c r="T86" s="63"/>
      <c r="U86" s="68"/>
      <c r="V86" s="53">
        <f>SUM(R86:U86)</f>
        <v>0</v>
      </c>
      <c r="W86" s="13"/>
      <c r="X86" s="85" t="s">
        <v>98</v>
      </c>
      <c r="Y86" s="86">
        <v>6</v>
      </c>
      <c r="Z86" s="87">
        <v>5223.37</v>
      </c>
    </row>
    <row r="87" spans="1:26" ht="15" customHeight="1" thickBot="1">
      <c r="A87" s="153">
        <v>11</v>
      </c>
      <c r="B87" s="58">
        <v>11</v>
      </c>
      <c r="C87" s="59">
        <v>10800</v>
      </c>
      <c r="D87" s="58"/>
      <c r="E87" s="59"/>
      <c r="F87" s="73">
        <f>B87+D87</f>
        <v>11</v>
      </c>
      <c r="G87" s="42">
        <f t="shared" si="30"/>
        <v>10800</v>
      </c>
      <c r="H87" s="58">
        <v>10</v>
      </c>
      <c r="I87" s="68">
        <v>8617.42</v>
      </c>
      <c r="J87" s="61"/>
      <c r="K87" s="136"/>
      <c r="L87" s="64"/>
      <c r="M87" s="58">
        <v>10</v>
      </c>
      <c r="N87" s="137">
        <v>11860.82</v>
      </c>
      <c r="O87" s="62"/>
      <c r="P87" s="49">
        <f>G87+I87+K87+L87+N87+O87</f>
        <v>31278.239999999998</v>
      </c>
      <c r="Q87" s="10"/>
      <c r="R87" s="67"/>
      <c r="S87" s="68"/>
      <c r="T87" s="63"/>
      <c r="U87" s="68"/>
      <c r="V87" s="53">
        <f>SUM(R87:U87)</f>
        <v>0</v>
      </c>
      <c r="W87" s="13"/>
      <c r="X87" s="158" t="s">
        <v>111</v>
      </c>
      <c r="Y87" s="94">
        <f>SUM(Y88:Y95)</f>
        <v>16</v>
      </c>
      <c r="Z87" s="95">
        <f>SUM(Z88:Z95)</f>
        <v>14052.77</v>
      </c>
    </row>
    <row r="88" spans="1:26" ht="15" customHeight="1" thickBot="1">
      <c r="A88" s="173">
        <v>10</v>
      </c>
      <c r="B88" s="58">
        <v>34</v>
      </c>
      <c r="C88" s="59">
        <v>32388</v>
      </c>
      <c r="D88" s="58"/>
      <c r="E88" s="59"/>
      <c r="F88" s="73">
        <f>B88+D88</f>
        <v>34</v>
      </c>
      <c r="G88" s="42">
        <f t="shared" si="30"/>
        <v>32388</v>
      </c>
      <c r="H88" s="58">
        <v>31</v>
      </c>
      <c r="I88" s="68">
        <v>25839.45</v>
      </c>
      <c r="J88" s="61"/>
      <c r="K88" s="136"/>
      <c r="L88" s="64"/>
      <c r="M88" s="58">
        <v>34</v>
      </c>
      <c r="N88" s="137">
        <v>37562</v>
      </c>
      <c r="O88" s="62"/>
      <c r="P88" s="49">
        <f>G88+I88+K88+L88+N88+O88</f>
        <v>95789.45</v>
      </c>
      <c r="Q88" s="5"/>
      <c r="R88" s="101"/>
      <c r="S88" s="87"/>
      <c r="T88" s="102"/>
      <c r="U88" s="87"/>
      <c r="V88" s="53">
        <f>SUM(R88:U88)</f>
        <v>0</v>
      </c>
      <c r="W88" s="13"/>
      <c r="X88" s="106" t="s">
        <v>106</v>
      </c>
      <c r="Y88" s="98">
        <v>2</v>
      </c>
      <c r="Z88" s="51">
        <v>2048.9</v>
      </c>
    </row>
    <row r="89" spans="1:26" ht="15" customHeight="1" thickBot="1">
      <c r="A89" s="20" t="s">
        <v>95</v>
      </c>
      <c r="B89" s="21">
        <f aca="true" t="shared" si="31" ref="B89:P89">SUM(B90:B94)</f>
        <v>0</v>
      </c>
      <c r="C89" s="22">
        <f t="shared" si="31"/>
        <v>0</v>
      </c>
      <c r="D89" s="21">
        <f t="shared" si="31"/>
        <v>0</v>
      </c>
      <c r="E89" s="22">
        <f t="shared" si="31"/>
        <v>0</v>
      </c>
      <c r="F89" s="21">
        <f t="shared" si="31"/>
        <v>0</v>
      </c>
      <c r="G89" s="22">
        <f t="shared" si="31"/>
        <v>0</v>
      </c>
      <c r="H89" s="21">
        <f t="shared" si="31"/>
        <v>0</v>
      </c>
      <c r="I89" s="36">
        <f t="shared" si="31"/>
        <v>0</v>
      </c>
      <c r="J89" s="24">
        <f t="shared" si="31"/>
        <v>0</v>
      </c>
      <c r="K89" s="149">
        <f t="shared" si="31"/>
        <v>0</v>
      </c>
      <c r="L89" s="25">
        <f t="shared" si="31"/>
        <v>0</v>
      </c>
      <c r="M89" s="21">
        <f t="shared" si="31"/>
        <v>0</v>
      </c>
      <c r="N89" s="155">
        <f t="shared" si="31"/>
        <v>0</v>
      </c>
      <c r="O89" s="92">
        <f t="shared" si="31"/>
        <v>0</v>
      </c>
      <c r="P89" s="33">
        <f t="shared" si="31"/>
        <v>0</v>
      </c>
      <c r="Q89" s="5"/>
      <c r="R89" s="30">
        <f>SUM(R90:R94)</f>
        <v>0</v>
      </c>
      <c r="S89" s="36">
        <f>SUM(S90:S94)</f>
        <v>0</v>
      </c>
      <c r="T89" s="26">
        <f>SUM(T90:T94)</f>
        <v>0</v>
      </c>
      <c r="U89" s="36">
        <f>SUM(U90:U94)</f>
        <v>0</v>
      </c>
      <c r="V89" s="33">
        <f>SUM(V90:V94)</f>
        <v>0</v>
      </c>
      <c r="W89" s="13"/>
      <c r="X89" s="57" t="s">
        <v>107</v>
      </c>
      <c r="Y89" s="72"/>
      <c r="Z89" s="68"/>
    </row>
    <row r="90" spans="1:26" ht="15" customHeight="1">
      <c r="A90" s="69" t="s">
        <v>97</v>
      </c>
      <c r="B90" s="58"/>
      <c r="C90" s="59"/>
      <c r="D90" s="58"/>
      <c r="E90" s="59"/>
      <c r="F90" s="58"/>
      <c r="G90" s="42">
        <f t="shared" si="30"/>
        <v>0</v>
      </c>
      <c r="H90" s="58"/>
      <c r="I90" s="68"/>
      <c r="J90" s="61"/>
      <c r="K90" s="136"/>
      <c r="L90" s="64"/>
      <c r="M90" s="58"/>
      <c r="N90" s="137"/>
      <c r="O90" s="62"/>
      <c r="P90" s="49">
        <f>G90+I90+K90+L90+N90+O90</f>
        <v>0</v>
      </c>
      <c r="Q90" s="10"/>
      <c r="R90" s="50"/>
      <c r="S90" s="51"/>
      <c r="T90" s="52"/>
      <c r="U90" s="51"/>
      <c r="V90" s="53">
        <f>SUM(R90:U90)</f>
        <v>0</v>
      </c>
      <c r="W90" s="13"/>
      <c r="X90" s="57" t="s">
        <v>108</v>
      </c>
      <c r="Y90" s="72"/>
      <c r="Z90" s="68"/>
    </row>
    <row r="91" spans="1:26" ht="15" customHeight="1">
      <c r="A91" s="57" t="s">
        <v>98</v>
      </c>
      <c r="B91" s="58"/>
      <c r="C91" s="59"/>
      <c r="D91" s="58"/>
      <c r="E91" s="59"/>
      <c r="F91" s="58"/>
      <c r="G91" s="42">
        <f t="shared" si="30"/>
        <v>0</v>
      </c>
      <c r="H91" s="58"/>
      <c r="I91" s="68"/>
      <c r="J91" s="61"/>
      <c r="K91" s="136"/>
      <c r="L91" s="64"/>
      <c r="M91" s="58"/>
      <c r="N91" s="137"/>
      <c r="O91" s="62"/>
      <c r="P91" s="49">
        <f>G91+I91+K91+L91+N91+O91</f>
        <v>0</v>
      </c>
      <c r="Q91" s="5"/>
      <c r="R91" s="67"/>
      <c r="S91" s="68"/>
      <c r="T91" s="63"/>
      <c r="U91" s="68"/>
      <c r="V91" s="53">
        <f>SUM(R91:U91)</f>
        <v>0</v>
      </c>
      <c r="W91" s="13"/>
      <c r="X91" s="57" t="s">
        <v>97</v>
      </c>
      <c r="Y91" s="72">
        <v>13</v>
      </c>
      <c r="Z91" s="68">
        <v>11157.79</v>
      </c>
    </row>
    <row r="92" spans="1:26" ht="15" customHeight="1">
      <c r="A92" s="57" t="s">
        <v>100</v>
      </c>
      <c r="B92" s="58"/>
      <c r="C92" s="59"/>
      <c r="D92" s="58"/>
      <c r="E92" s="59"/>
      <c r="F92" s="58"/>
      <c r="G92" s="42">
        <f t="shared" si="30"/>
        <v>0</v>
      </c>
      <c r="H92" s="58"/>
      <c r="I92" s="68"/>
      <c r="J92" s="61"/>
      <c r="K92" s="136"/>
      <c r="L92" s="64"/>
      <c r="M92" s="58"/>
      <c r="N92" s="137"/>
      <c r="O92" s="62"/>
      <c r="P92" s="49">
        <f>G92+I92+K92+L92+N92+O92</f>
        <v>0</v>
      </c>
      <c r="Q92" s="5"/>
      <c r="R92" s="67"/>
      <c r="S92" s="68"/>
      <c r="T92" s="63"/>
      <c r="U92" s="68"/>
      <c r="V92" s="53">
        <f>SUM(R92:U92)</f>
        <v>0</v>
      </c>
      <c r="W92" s="13"/>
      <c r="X92" s="57" t="s">
        <v>98</v>
      </c>
      <c r="Y92" s="72">
        <v>1</v>
      </c>
      <c r="Z92" s="68">
        <v>846.08</v>
      </c>
    </row>
    <row r="93" spans="1:26" ht="15" customHeight="1">
      <c r="A93" s="57" t="s">
        <v>101</v>
      </c>
      <c r="B93" s="58"/>
      <c r="C93" s="59"/>
      <c r="D93" s="58"/>
      <c r="E93" s="59"/>
      <c r="F93" s="58"/>
      <c r="G93" s="42">
        <f t="shared" si="30"/>
        <v>0</v>
      </c>
      <c r="H93" s="58"/>
      <c r="I93" s="68"/>
      <c r="J93" s="61"/>
      <c r="K93" s="136"/>
      <c r="L93" s="64"/>
      <c r="M93" s="58"/>
      <c r="N93" s="137"/>
      <c r="O93" s="62"/>
      <c r="P93" s="49">
        <f>G93+I93+K93+L93+N93+O93</f>
        <v>0</v>
      </c>
      <c r="Q93" s="10"/>
      <c r="R93" s="67"/>
      <c r="S93" s="68"/>
      <c r="T93" s="63"/>
      <c r="U93" s="68"/>
      <c r="V93" s="53">
        <f>SUM(R93:U93)</f>
        <v>0</v>
      </c>
      <c r="W93" s="13"/>
      <c r="X93" s="57" t="s">
        <v>100</v>
      </c>
      <c r="Y93" s="72"/>
      <c r="Z93" s="68"/>
    </row>
    <row r="94" spans="1:26" ht="15" customHeight="1" thickBot="1">
      <c r="A94" s="74" t="s">
        <v>102</v>
      </c>
      <c r="B94" s="58"/>
      <c r="C94" s="59"/>
      <c r="D94" s="58"/>
      <c r="E94" s="59"/>
      <c r="F94" s="58"/>
      <c r="G94" s="42">
        <f t="shared" si="30"/>
        <v>0</v>
      </c>
      <c r="H94" s="58"/>
      <c r="I94" s="68"/>
      <c r="J94" s="61"/>
      <c r="K94" s="136"/>
      <c r="L94" s="64"/>
      <c r="M94" s="58"/>
      <c r="N94" s="137"/>
      <c r="O94" s="62"/>
      <c r="P94" s="49">
        <f>G94+I94+K94+L94+N94+O94</f>
        <v>0</v>
      </c>
      <c r="Q94" s="5"/>
      <c r="R94" s="101"/>
      <c r="S94" s="87"/>
      <c r="T94" s="102"/>
      <c r="U94" s="87"/>
      <c r="V94" s="53">
        <f>SUM(R94:U94)</f>
        <v>0</v>
      </c>
      <c r="W94" s="13"/>
      <c r="X94" s="57" t="s">
        <v>101</v>
      </c>
      <c r="Y94" s="72"/>
      <c r="Z94" s="174"/>
    </row>
    <row r="95" spans="1:26" ht="15" customHeight="1" thickBot="1">
      <c r="A95" s="20" t="s">
        <v>1</v>
      </c>
      <c r="B95" s="21">
        <f aca="true" t="shared" si="32" ref="B95:P95">SUM(B96:B100)</f>
        <v>2</v>
      </c>
      <c r="C95" s="22">
        <f t="shared" si="32"/>
        <v>1966.59</v>
      </c>
      <c r="D95" s="21">
        <f t="shared" si="32"/>
        <v>0</v>
      </c>
      <c r="E95" s="22">
        <f t="shared" si="32"/>
        <v>0</v>
      </c>
      <c r="F95" s="21">
        <f t="shared" si="32"/>
        <v>2</v>
      </c>
      <c r="G95" s="22">
        <f t="shared" si="32"/>
        <v>1966.59</v>
      </c>
      <c r="H95" s="21">
        <f t="shared" si="32"/>
        <v>2</v>
      </c>
      <c r="I95" s="36">
        <f t="shared" si="32"/>
        <v>716.4000000000001</v>
      </c>
      <c r="J95" s="24">
        <f t="shared" si="32"/>
        <v>0</v>
      </c>
      <c r="K95" s="149">
        <f t="shared" si="32"/>
        <v>0</v>
      </c>
      <c r="L95" s="25">
        <f t="shared" si="32"/>
        <v>0</v>
      </c>
      <c r="M95" s="21">
        <f t="shared" si="32"/>
        <v>2</v>
      </c>
      <c r="N95" s="155">
        <f>SUM(N96:N100)</f>
        <v>2236</v>
      </c>
      <c r="O95" s="92">
        <f t="shared" si="32"/>
        <v>0</v>
      </c>
      <c r="P95" s="33">
        <f t="shared" si="32"/>
        <v>4918.99</v>
      </c>
      <c r="Q95" s="5"/>
      <c r="R95" s="30">
        <f>SUM(R96:R100)</f>
        <v>0</v>
      </c>
      <c r="S95" s="36">
        <f>SUM(S96:S100)</f>
        <v>0</v>
      </c>
      <c r="T95" s="26">
        <f>SUM(T96:T100)</f>
        <v>0</v>
      </c>
      <c r="U95" s="36">
        <f>SUM(U96:U100)</f>
        <v>0</v>
      </c>
      <c r="V95" s="33">
        <f>SUM(V96:V100)</f>
        <v>0</v>
      </c>
      <c r="W95" s="13"/>
      <c r="X95" s="85" t="s">
        <v>102</v>
      </c>
      <c r="Y95" s="86"/>
      <c r="Z95" s="174"/>
    </row>
    <row r="96" spans="1:26" ht="21" customHeight="1" thickBot="1">
      <c r="A96" s="69" t="s">
        <v>97</v>
      </c>
      <c r="B96" s="58"/>
      <c r="C96" s="59"/>
      <c r="D96" s="58"/>
      <c r="E96" s="59"/>
      <c r="F96" s="73">
        <f>B96+D96</f>
        <v>0</v>
      </c>
      <c r="G96" s="42">
        <f aca="true" t="shared" si="33" ref="G96:G110">C96+E96</f>
        <v>0</v>
      </c>
      <c r="H96" s="58"/>
      <c r="I96" s="68"/>
      <c r="J96" s="61"/>
      <c r="K96" s="136"/>
      <c r="L96" s="64"/>
      <c r="M96" s="58"/>
      <c r="N96" s="137"/>
      <c r="O96" s="62"/>
      <c r="P96" s="49">
        <f>G96+I96+K96+L96+N96+O96</f>
        <v>0</v>
      </c>
      <c r="Q96" s="10"/>
      <c r="R96" s="50"/>
      <c r="S96" s="51"/>
      <c r="T96" s="52"/>
      <c r="U96" s="51"/>
      <c r="V96" s="53">
        <f>SUM(R96:U96)</f>
        <v>0</v>
      </c>
      <c r="W96" s="13"/>
      <c r="X96" s="175" t="s">
        <v>112</v>
      </c>
      <c r="Y96" s="176">
        <f>Y50+Y57+Y63+Y69+Y75+Y81+Y87</f>
        <v>62</v>
      </c>
      <c r="Z96" s="177">
        <f>Z50+Z57+Z63+Z69+Z75+Z81+Z87</f>
        <v>100190.64000000001</v>
      </c>
    </row>
    <row r="97" spans="1:26" ht="21" customHeight="1" thickBot="1">
      <c r="A97" s="57" t="s">
        <v>98</v>
      </c>
      <c r="B97" s="58">
        <v>1</v>
      </c>
      <c r="C97" s="59">
        <v>1010.28</v>
      </c>
      <c r="D97" s="58"/>
      <c r="E97" s="59"/>
      <c r="F97" s="73">
        <f>B97+D97</f>
        <v>1</v>
      </c>
      <c r="G97" s="42">
        <f t="shared" si="33"/>
        <v>1010.28</v>
      </c>
      <c r="H97" s="58">
        <v>1</v>
      </c>
      <c r="I97" s="68">
        <v>238.8</v>
      </c>
      <c r="J97" s="61"/>
      <c r="K97" s="136"/>
      <c r="L97" s="64"/>
      <c r="M97" s="58">
        <v>1</v>
      </c>
      <c r="N97" s="137">
        <v>1118</v>
      </c>
      <c r="O97" s="62"/>
      <c r="P97" s="49">
        <f>G97+I97+K97+L97+N97+O97</f>
        <v>2367.08</v>
      </c>
      <c r="Q97" s="5"/>
      <c r="R97" s="67"/>
      <c r="S97" s="68"/>
      <c r="T97" s="63"/>
      <c r="U97" s="68"/>
      <c r="V97" s="53">
        <f>SUM(R97:U97)</f>
        <v>0</v>
      </c>
      <c r="W97" s="13"/>
      <c r="X97" s="178" t="s">
        <v>113</v>
      </c>
      <c r="Y97" s="179">
        <f>Y48+Y96</f>
        <v>324</v>
      </c>
      <c r="Z97" s="180">
        <f>Z48+Z96</f>
        <v>300824.0900000001</v>
      </c>
    </row>
    <row r="98" spans="1:26" ht="15" customHeight="1">
      <c r="A98" s="57" t="s">
        <v>100</v>
      </c>
      <c r="B98" s="58"/>
      <c r="C98" s="59"/>
      <c r="D98" s="58"/>
      <c r="E98" s="59"/>
      <c r="F98" s="73"/>
      <c r="G98" s="42">
        <f t="shared" si="33"/>
        <v>0</v>
      </c>
      <c r="H98" s="58"/>
      <c r="I98" s="68"/>
      <c r="J98" s="61"/>
      <c r="K98" s="136"/>
      <c r="L98" s="64"/>
      <c r="M98" s="58"/>
      <c r="N98" s="137"/>
      <c r="O98" s="62"/>
      <c r="P98" s="49">
        <f>G98+I98+K98+L98+N98+O98</f>
        <v>0</v>
      </c>
      <c r="Q98" s="5"/>
      <c r="R98" s="67"/>
      <c r="S98" s="68"/>
      <c r="T98" s="63"/>
      <c r="U98" s="68"/>
      <c r="V98" s="53">
        <f>SUM(R98:U98)</f>
        <v>0</v>
      </c>
      <c r="W98" s="13"/>
      <c r="X98" s="181" t="s">
        <v>114</v>
      </c>
      <c r="Y98" s="182">
        <v>3</v>
      </c>
      <c r="Z98" s="56">
        <v>1352.1</v>
      </c>
    </row>
    <row r="99" spans="1:26" ht="15" customHeight="1">
      <c r="A99" s="57" t="s">
        <v>101</v>
      </c>
      <c r="B99" s="58"/>
      <c r="C99" s="59"/>
      <c r="D99" s="58"/>
      <c r="E99" s="59"/>
      <c r="F99" s="73"/>
      <c r="G99" s="42">
        <f t="shared" si="33"/>
        <v>0</v>
      </c>
      <c r="H99" s="58"/>
      <c r="I99" s="68"/>
      <c r="J99" s="61"/>
      <c r="K99" s="136"/>
      <c r="L99" s="64"/>
      <c r="M99" s="58"/>
      <c r="N99" s="137"/>
      <c r="O99" s="62"/>
      <c r="P99" s="49">
        <f>G99+I99+K99+L99+N99+O99</f>
        <v>0</v>
      </c>
      <c r="Q99" s="10"/>
      <c r="R99" s="67"/>
      <c r="S99" s="68"/>
      <c r="T99" s="63"/>
      <c r="U99" s="68"/>
      <c r="V99" s="53">
        <f>SUM(R99:U99)</f>
        <v>0</v>
      </c>
      <c r="W99" s="13"/>
      <c r="X99" s="183" t="s">
        <v>115</v>
      </c>
      <c r="Y99" s="184">
        <v>1</v>
      </c>
      <c r="Z99" s="185">
        <v>2755.5</v>
      </c>
    </row>
    <row r="100" spans="1:26" ht="15" customHeight="1" thickBot="1">
      <c r="A100" s="100" t="s">
        <v>102</v>
      </c>
      <c r="B100" s="58">
        <v>1</v>
      </c>
      <c r="C100" s="59">
        <v>956.31</v>
      </c>
      <c r="D100" s="58"/>
      <c r="E100" s="59"/>
      <c r="F100" s="73">
        <f>B100+D100</f>
        <v>1</v>
      </c>
      <c r="G100" s="42">
        <f t="shared" si="33"/>
        <v>956.31</v>
      </c>
      <c r="H100" s="58">
        <v>1</v>
      </c>
      <c r="I100" s="68">
        <v>477.6</v>
      </c>
      <c r="J100" s="61"/>
      <c r="K100" s="136"/>
      <c r="L100" s="64"/>
      <c r="M100" s="58">
        <v>1</v>
      </c>
      <c r="N100" s="137">
        <v>1118</v>
      </c>
      <c r="O100" s="62"/>
      <c r="P100" s="49">
        <f>G100+I100+K100+L100+N100+O100</f>
        <v>2551.91</v>
      </c>
      <c r="Q100" s="5"/>
      <c r="R100" s="101"/>
      <c r="S100" s="87"/>
      <c r="T100" s="102"/>
      <c r="U100" s="87"/>
      <c r="V100" s="53">
        <f>SUM(R100:U100)</f>
        <v>0</v>
      </c>
      <c r="W100" s="13"/>
      <c r="X100" s="186" t="s">
        <v>116</v>
      </c>
      <c r="Y100" s="184"/>
      <c r="Z100" s="185"/>
    </row>
    <row r="101" spans="1:26" ht="15" customHeight="1" thickBot="1">
      <c r="A101" s="20" t="s">
        <v>105</v>
      </c>
      <c r="B101" s="21">
        <f aca="true" t="shared" si="34" ref="B101:P101">SUM(B102:B106)</f>
        <v>7</v>
      </c>
      <c r="C101" s="22">
        <f t="shared" si="34"/>
        <v>6686.63</v>
      </c>
      <c r="D101" s="21">
        <f>SUM(D102:D106)</f>
        <v>0</v>
      </c>
      <c r="E101" s="22">
        <f>SUM(E102:E106)</f>
        <v>0</v>
      </c>
      <c r="F101" s="21">
        <f>SUM(F102:F106)</f>
        <v>7</v>
      </c>
      <c r="G101" s="22">
        <f>SUM(G102:G106)</f>
        <v>6686.63</v>
      </c>
      <c r="H101" s="21">
        <f t="shared" si="34"/>
        <v>5</v>
      </c>
      <c r="I101" s="22">
        <f t="shared" si="34"/>
        <v>2447.7000000000003</v>
      </c>
      <c r="J101" s="24">
        <f t="shared" si="34"/>
        <v>0</v>
      </c>
      <c r="K101" s="149">
        <f t="shared" si="34"/>
        <v>0</v>
      </c>
      <c r="L101" s="25">
        <f t="shared" si="34"/>
        <v>0</v>
      </c>
      <c r="M101" s="21">
        <f t="shared" si="34"/>
        <v>7</v>
      </c>
      <c r="N101" s="26">
        <f>SUM(N102:N106)</f>
        <v>7075.74</v>
      </c>
      <c r="O101" s="25">
        <f t="shared" si="34"/>
        <v>0</v>
      </c>
      <c r="P101" s="33">
        <f t="shared" si="34"/>
        <v>16210.07</v>
      </c>
      <c r="Q101" s="5"/>
      <c r="R101" s="30">
        <f>SUM(R102:R106)</f>
        <v>0</v>
      </c>
      <c r="S101" s="36">
        <f>SUM(S102:S106)</f>
        <v>0</v>
      </c>
      <c r="T101" s="26">
        <f>SUM(T102:T106)</f>
        <v>0</v>
      </c>
      <c r="U101" s="36">
        <f>SUM(U102:U106)</f>
        <v>0</v>
      </c>
      <c r="V101" s="33">
        <f>SUM(V102:V106)</f>
        <v>0</v>
      </c>
      <c r="W101" s="13"/>
      <c r="X101" s="186" t="s">
        <v>117</v>
      </c>
      <c r="Y101" s="184"/>
      <c r="Z101" s="185"/>
    </row>
    <row r="102" spans="1:26" ht="15" customHeight="1">
      <c r="A102" s="69" t="s">
        <v>106</v>
      </c>
      <c r="B102" s="58"/>
      <c r="C102" s="59"/>
      <c r="D102" s="58"/>
      <c r="E102" s="59"/>
      <c r="F102" s="58"/>
      <c r="G102" s="42">
        <f t="shared" si="33"/>
        <v>0</v>
      </c>
      <c r="H102" s="58"/>
      <c r="I102" s="68"/>
      <c r="J102" s="61"/>
      <c r="K102" s="136"/>
      <c r="L102" s="64"/>
      <c r="M102" s="58"/>
      <c r="N102" s="137"/>
      <c r="O102" s="62"/>
      <c r="P102" s="49">
        <f>G102+I102+K102+L102+N102+O102</f>
        <v>0</v>
      </c>
      <c r="Q102" s="10"/>
      <c r="R102" s="50"/>
      <c r="S102" s="51"/>
      <c r="T102" s="52"/>
      <c r="U102" s="51"/>
      <c r="V102" s="53">
        <f>SUM(R102:U102)</f>
        <v>0</v>
      </c>
      <c r="W102" s="13"/>
      <c r="X102" s="183" t="s">
        <v>118</v>
      </c>
      <c r="Y102" s="184">
        <v>1</v>
      </c>
      <c r="Z102" s="185">
        <v>158.73</v>
      </c>
    </row>
    <row r="103" spans="1:26" ht="15" customHeight="1" thickBot="1">
      <c r="A103" s="57" t="s">
        <v>107</v>
      </c>
      <c r="B103" s="58"/>
      <c r="C103" s="59"/>
      <c r="D103" s="58"/>
      <c r="E103" s="59"/>
      <c r="F103" s="58"/>
      <c r="G103" s="42">
        <f t="shared" si="33"/>
        <v>0</v>
      </c>
      <c r="H103" s="58"/>
      <c r="I103" s="68"/>
      <c r="J103" s="61"/>
      <c r="K103" s="136"/>
      <c r="L103" s="64"/>
      <c r="M103" s="58"/>
      <c r="N103" s="137"/>
      <c r="O103" s="62"/>
      <c r="P103" s="49">
        <f>G103+I103+K103+L103+N103+O103</f>
        <v>0</v>
      </c>
      <c r="Q103" s="5"/>
      <c r="R103" s="67"/>
      <c r="S103" s="68"/>
      <c r="T103" s="63"/>
      <c r="U103" s="68"/>
      <c r="V103" s="53">
        <f>SUM(R103:U103)</f>
        <v>0</v>
      </c>
      <c r="W103" s="13"/>
      <c r="X103" s="187" t="s">
        <v>119</v>
      </c>
      <c r="Y103" s="188"/>
      <c r="Z103" s="189"/>
    </row>
    <row r="104" spans="1:26" ht="21" customHeight="1" thickBot="1">
      <c r="A104" s="57" t="s">
        <v>108</v>
      </c>
      <c r="B104" s="58"/>
      <c r="C104" s="59"/>
      <c r="D104" s="58"/>
      <c r="E104" s="59"/>
      <c r="F104" s="58"/>
      <c r="G104" s="42">
        <f t="shared" si="33"/>
        <v>0</v>
      </c>
      <c r="H104" s="58"/>
      <c r="I104" s="68"/>
      <c r="J104" s="61"/>
      <c r="K104" s="136"/>
      <c r="L104" s="64"/>
      <c r="M104" s="58"/>
      <c r="N104" s="137"/>
      <c r="O104" s="62"/>
      <c r="P104" s="49">
        <f>G104+I104+K104+L104+N104+O104</f>
        <v>0</v>
      </c>
      <c r="Q104" s="5"/>
      <c r="R104" s="67"/>
      <c r="S104" s="68"/>
      <c r="T104" s="63"/>
      <c r="U104" s="68"/>
      <c r="V104" s="53">
        <f>SUM(R104:U104)</f>
        <v>0</v>
      </c>
      <c r="W104" s="13"/>
      <c r="X104" s="190" t="s">
        <v>120</v>
      </c>
      <c r="Y104" s="191">
        <f>Y97+Y98+Y102</f>
        <v>328</v>
      </c>
      <c r="Z104" s="192">
        <f>SUM(Z97:Z103)</f>
        <v>305090.42000000004</v>
      </c>
    </row>
    <row r="105" spans="1:23" ht="15" customHeight="1">
      <c r="A105" s="57" t="s">
        <v>97</v>
      </c>
      <c r="B105" s="58">
        <v>1</v>
      </c>
      <c r="C105" s="59">
        <v>1008.91</v>
      </c>
      <c r="D105" s="58"/>
      <c r="E105" s="59"/>
      <c r="F105" s="73">
        <f>B105+D105</f>
        <v>1</v>
      </c>
      <c r="G105" s="42">
        <f t="shared" si="33"/>
        <v>1008.91</v>
      </c>
      <c r="H105" s="58">
        <v>1</v>
      </c>
      <c r="I105" s="68">
        <v>119.4</v>
      </c>
      <c r="J105" s="61"/>
      <c r="K105" s="136"/>
      <c r="L105" s="64"/>
      <c r="M105" s="58">
        <v>1</v>
      </c>
      <c r="N105" s="137">
        <v>1118</v>
      </c>
      <c r="O105" s="62"/>
      <c r="P105" s="49">
        <f>G105+I105+K105+L105+N105+O105</f>
        <v>2246.31</v>
      </c>
      <c r="Q105" s="10"/>
      <c r="R105" s="67"/>
      <c r="S105" s="68"/>
      <c r="T105" s="63"/>
      <c r="U105" s="68"/>
      <c r="V105" s="53">
        <f>SUM(R105:U105)</f>
        <v>0</v>
      </c>
      <c r="W105" s="13"/>
    </row>
    <row r="106" spans="1:24" ht="15" customHeight="1" thickBot="1">
      <c r="A106" s="74" t="s">
        <v>98</v>
      </c>
      <c r="B106" s="58">
        <v>6</v>
      </c>
      <c r="C106" s="59">
        <v>5677.72</v>
      </c>
      <c r="D106" s="58"/>
      <c r="E106" s="59"/>
      <c r="F106" s="73">
        <f>B106+D106</f>
        <v>6</v>
      </c>
      <c r="G106" s="42">
        <f t="shared" si="33"/>
        <v>5677.72</v>
      </c>
      <c r="H106" s="58">
        <v>4</v>
      </c>
      <c r="I106" s="68">
        <v>2328.3</v>
      </c>
      <c r="J106" s="61"/>
      <c r="K106" s="136"/>
      <c r="L106" s="64"/>
      <c r="M106" s="58">
        <v>6</v>
      </c>
      <c r="N106" s="137">
        <v>5957.74</v>
      </c>
      <c r="O106" s="62"/>
      <c r="P106" s="49">
        <f>G106+I106+K106+L106+N106+O106</f>
        <v>13963.76</v>
      </c>
      <c r="Q106" s="5"/>
      <c r="R106" s="101"/>
      <c r="S106" s="87"/>
      <c r="T106" s="102"/>
      <c r="U106" s="87"/>
      <c r="V106" s="53">
        <f>SUM(R106:U106)</f>
        <v>0</v>
      </c>
      <c r="W106" s="13"/>
      <c r="X106" s="3" t="s">
        <v>121</v>
      </c>
    </row>
    <row r="107" spans="1:26" ht="15" customHeight="1" thickBot="1">
      <c r="A107" s="20" t="s">
        <v>109</v>
      </c>
      <c r="B107" s="21">
        <f aca="true" t="shared" si="35" ref="B107:P107">SUM(B108:B112)</f>
        <v>29</v>
      </c>
      <c r="C107" s="22">
        <f t="shared" si="35"/>
        <v>26977.04</v>
      </c>
      <c r="D107" s="21">
        <f>SUM(D108:D112)</f>
        <v>0</v>
      </c>
      <c r="E107" s="22">
        <f>SUM(E108:E112)</f>
        <v>0</v>
      </c>
      <c r="F107" s="21">
        <f>SUM(F108:F112)</f>
        <v>29</v>
      </c>
      <c r="G107" s="22">
        <f>SUM(G108:G112)</f>
        <v>26977.04</v>
      </c>
      <c r="H107" s="21">
        <f t="shared" si="35"/>
        <v>0</v>
      </c>
      <c r="I107" s="22">
        <f t="shared" si="35"/>
        <v>0</v>
      </c>
      <c r="J107" s="24">
        <f t="shared" si="35"/>
        <v>0</v>
      </c>
      <c r="K107" s="149">
        <f t="shared" si="35"/>
        <v>0</v>
      </c>
      <c r="L107" s="25">
        <f t="shared" si="35"/>
        <v>0</v>
      </c>
      <c r="M107" s="21">
        <f t="shared" si="35"/>
        <v>27</v>
      </c>
      <c r="N107" s="26">
        <f>SUM(N108:N112)</f>
        <v>28875.58</v>
      </c>
      <c r="O107" s="25">
        <f t="shared" si="35"/>
        <v>0</v>
      </c>
      <c r="P107" s="33">
        <f t="shared" si="35"/>
        <v>55852.619999999995</v>
      </c>
      <c r="Q107" s="5"/>
      <c r="R107" s="30">
        <f>SUM(R108:R112)</f>
        <v>0</v>
      </c>
      <c r="S107" s="36">
        <f>SUM(S108:S112)</f>
        <v>0</v>
      </c>
      <c r="T107" s="26">
        <f>SUM(T108:T112)</f>
        <v>0</v>
      </c>
      <c r="U107" s="36">
        <f>SUM(U108:U112)</f>
        <v>0</v>
      </c>
      <c r="V107" s="33">
        <f>SUM(V108:V112)</f>
        <v>0</v>
      </c>
      <c r="W107" s="13"/>
      <c r="X107" s="133" t="s">
        <v>122</v>
      </c>
      <c r="Y107" s="182">
        <v>1</v>
      </c>
      <c r="Z107" s="56">
        <v>62.56</v>
      </c>
    </row>
    <row r="108" spans="1:26" ht="15" customHeight="1" thickBot="1">
      <c r="A108" s="69" t="s">
        <v>106</v>
      </c>
      <c r="B108" s="58"/>
      <c r="C108" s="59"/>
      <c r="D108" s="58"/>
      <c r="E108" s="59"/>
      <c r="F108" s="58"/>
      <c r="G108" s="42">
        <f t="shared" si="33"/>
        <v>0</v>
      </c>
      <c r="H108" s="58"/>
      <c r="I108" s="68"/>
      <c r="J108" s="61"/>
      <c r="K108" s="136"/>
      <c r="L108" s="64"/>
      <c r="M108" s="58"/>
      <c r="N108" s="137"/>
      <c r="O108" s="62"/>
      <c r="P108" s="49">
        <f>G108+I108+K108+L108+N108+O108</f>
        <v>0</v>
      </c>
      <c r="Q108" s="10"/>
      <c r="R108" s="50"/>
      <c r="S108" s="51"/>
      <c r="T108" s="52"/>
      <c r="U108" s="51"/>
      <c r="V108" s="53">
        <f>SUM(R108:U108)</f>
        <v>0</v>
      </c>
      <c r="W108" s="13"/>
      <c r="X108" s="193" t="s">
        <v>123</v>
      </c>
      <c r="Y108" s="188"/>
      <c r="Z108" s="189"/>
    </row>
    <row r="109" spans="1:23" ht="15" customHeight="1">
      <c r="A109" s="57" t="s">
        <v>107</v>
      </c>
      <c r="B109" s="58"/>
      <c r="C109" s="59"/>
      <c r="D109" s="58"/>
      <c r="E109" s="59"/>
      <c r="F109" s="58"/>
      <c r="G109" s="42">
        <f t="shared" si="33"/>
        <v>0</v>
      </c>
      <c r="H109" s="58"/>
      <c r="I109" s="68"/>
      <c r="J109" s="61"/>
      <c r="K109" s="136"/>
      <c r="L109" s="64"/>
      <c r="M109" s="58"/>
      <c r="N109" s="137"/>
      <c r="O109" s="62"/>
      <c r="P109" s="49">
        <f>G109+I109+K109+L109+N109+O109</f>
        <v>0</v>
      </c>
      <c r="Q109" s="5"/>
      <c r="R109" s="67"/>
      <c r="S109" s="68"/>
      <c r="T109" s="63"/>
      <c r="U109" s="68"/>
      <c r="V109" s="53">
        <f>SUM(R109:U109)</f>
        <v>0</v>
      </c>
      <c r="W109" s="13"/>
    </row>
    <row r="110" spans="1:24" ht="15" customHeight="1" thickBot="1">
      <c r="A110" s="57" t="s">
        <v>108</v>
      </c>
      <c r="B110" s="58"/>
      <c r="C110" s="59"/>
      <c r="D110" s="58"/>
      <c r="E110" s="59"/>
      <c r="F110" s="58"/>
      <c r="G110" s="42">
        <f t="shared" si="33"/>
        <v>0</v>
      </c>
      <c r="H110" s="58"/>
      <c r="I110" s="68"/>
      <c r="J110" s="61"/>
      <c r="K110" s="136"/>
      <c r="L110" s="64"/>
      <c r="M110" s="58"/>
      <c r="N110" s="137"/>
      <c r="O110" s="62"/>
      <c r="P110" s="49">
        <f>G110+I110+K110+L110+N110+O110</f>
        <v>0</v>
      </c>
      <c r="Q110" s="5"/>
      <c r="R110" s="67"/>
      <c r="S110" s="68"/>
      <c r="T110" s="63"/>
      <c r="U110" s="68"/>
      <c r="V110" s="53">
        <f>SUM(R110:U110)</f>
        <v>0</v>
      </c>
      <c r="W110" s="13"/>
      <c r="X110" s="3" t="s">
        <v>124</v>
      </c>
    </row>
    <row r="111" spans="1:26" ht="15" customHeight="1" thickBot="1">
      <c r="A111" s="57" t="s">
        <v>97</v>
      </c>
      <c r="B111" s="58">
        <v>4</v>
      </c>
      <c r="C111" s="59">
        <v>3914.56</v>
      </c>
      <c r="D111" s="58"/>
      <c r="E111" s="59"/>
      <c r="F111" s="73">
        <f>B111+D111</f>
        <v>4</v>
      </c>
      <c r="G111" s="42">
        <f>C111+E111</f>
        <v>3914.56</v>
      </c>
      <c r="H111" s="58"/>
      <c r="I111" s="68"/>
      <c r="J111" s="61"/>
      <c r="K111" s="136"/>
      <c r="L111" s="64"/>
      <c r="M111" s="58">
        <v>4</v>
      </c>
      <c r="N111" s="137">
        <v>4112</v>
      </c>
      <c r="O111" s="62"/>
      <c r="P111" s="49">
        <f>G111+I111+K111+L111+N111+O111</f>
        <v>8026.5599999999995</v>
      </c>
      <c r="Q111" s="10"/>
      <c r="R111" s="67"/>
      <c r="S111" s="68"/>
      <c r="T111" s="63"/>
      <c r="U111" s="68"/>
      <c r="V111" s="53">
        <f>SUM(R111:U111)</f>
        <v>0</v>
      </c>
      <c r="W111" s="13"/>
      <c r="X111" s="194" t="s">
        <v>125</v>
      </c>
      <c r="Y111" s="195"/>
      <c r="Z111" s="196"/>
    </row>
    <row r="112" spans="1:26" ht="15" customHeight="1" thickBot="1">
      <c r="A112" s="74" t="s">
        <v>98</v>
      </c>
      <c r="B112" s="58">
        <v>25</v>
      </c>
      <c r="C112" s="59">
        <v>23062.48</v>
      </c>
      <c r="D112" s="58"/>
      <c r="E112" s="59"/>
      <c r="F112" s="73">
        <f>B112+D112</f>
        <v>25</v>
      </c>
      <c r="G112" s="42">
        <f>C112+E112</f>
        <v>23062.48</v>
      </c>
      <c r="H112" s="58"/>
      <c r="I112" s="68"/>
      <c r="J112" s="61"/>
      <c r="K112" s="136"/>
      <c r="L112" s="64"/>
      <c r="M112" s="58">
        <v>23</v>
      </c>
      <c r="N112" s="137">
        <v>24763.58</v>
      </c>
      <c r="O112" s="62"/>
      <c r="P112" s="49">
        <f>G112+I112+K112+L112+N112+O112</f>
        <v>47826.06</v>
      </c>
      <c r="Q112" s="5"/>
      <c r="R112" s="101"/>
      <c r="S112" s="87"/>
      <c r="T112" s="102"/>
      <c r="U112" s="87"/>
      <c r="V112" s="103">
        <f>SUM(R112:U112)</f>
        <v>0</v>
      </c>
      <c r="W112" s="13"/>
      <c r="X112" s="34" t="s">
        <v>117</v>
      </c>
      <c r="Y112" s="197"/>
      <c r="Z112" s="198"/>
    </row>
    <row r="113" spans="1:23" ht="30" customHeight="1" thickBot="1">
      <c r="A113" s="20" t="s">
        <v>111</v>
      </c>
      <c r="B113" s="21">
        <f aca="true" t="shared" si="36" ref="B113:P113">SUM(B114:B121)</f>
        <v>31</v>
      </c>
      <c r="C113" s="22">
        <f t="shared" si="36"/>
        <v>29971.019999999997</v>
      </c>
      <c r="D113" s="21">
        <f t="shared" si="36"/>
        <v>0</v>
      </c>
      <c r="E113" s="22">
        <f t="shared" si="36"/>
        <v>0</v>
      </c>
      <c r="F113" s="21">
        <f t="shared" si="36"/>
        <v>31</v>
      </c>
      <c r="G113" s="22">
        <f t="shared" si="36"/>
        <v>29971.019999999997</v>
      </c>
      <c r="H113" s="21">
        <f t="shared" si="36"/>
        <v>26</v>
      </c>
      <c r="I113" s="36">
        <f t="shared" si="36"/>
        <v>12755.9</v>
      </c>
      <c r="J113" s="24">
        <f t="shared" si="36"/>
        <v>0</v>
      </c>
      <c r="K113" s="149">
        <f t="shared" si="36"/>
        <v>0</v>
      </c>
      <c r="L113" s="25">
        <f t="shared" si="36"/>
        <v>0</v>
      </c>
      <c r="M113" s="21">
        <f t="shared" si="36"/>
        <v>30</v>
      </c>
      <c r="N113" s="155">
        <f>SUM(N114:N121)</f>
        <v>31924.1</v>
      </c>
      <c r="O113" s="92">
        <f t="shared" si="36"/>
        <v>0</v>
      </c>
      <c r="P113" s="33">
        <f t="shared" si="36"/>
        <v>74651.02</v>
      </c>
      <c r="Q113" s="5"/>
      <c r="R113" s="30">
        <f>SUM(R114:R121)</f>
        <v>0</v>
      </c>
      <c r="S113" s="36">
        <f>SUM(S114:S121)</f>
        <v>0</v>
      </c>
      <c r="T113" s="26">
        <f>SUM(T114:T121)</f>
        <v>0</v>
      </c>
      <c r="U113" s="36">
        <f>SUM(U114:U121)</f>
        <v>0</v>
      </c>
      <c r="V113" s="199">
        <f>SUM(V114:V121)</f>
        <v>0</v>
      </c>
      <c r="W113" s="13"/>
    </row>
    <row r="114" spans="1:23" ht="18.75" customHeight="1">
      <c r="A114" s="69" t="s">
        <v>106</v>
      </c>
      <c r="B114" s="58"/>
      <c r="C114" s="59"/>
      <c r="D114" s="58"/>
      <c r="E114" s="59"/>
      <c r="F114" s="58"/>
      <c r="G114" s="42">
        <f>C114+E114</f>
        <v>0</v>
      </c>
      <c r="H114" s="58"/>
      <c r="I114" s="68"/>
      <c r="J114" s="61"/>
      <c r="K114" s="136"/>
      <c r="L114" s="64"/>
      <c r="M114" s="58"/>
      <c r="N114" s="137"/>
      <c r="O114" s="62"/>
      <c r="P114" s="49">
        <f aca="true" t="shared" si="37" ref="P114:P121">G114+I114+K114+L114+N114+O114</f>
        <v>0</v>
      </c>
      <c r="Q114" s="10"/>
      <c r="R114" s="50"/>
      <c r="S114" s="51"/>
      <c r="T114" s="52"/>
      <c r="U114" s="51"/>
      <c r="V114" s="53">
        <f aca="true" t="shared" si="38" ref="V114:V121">SUM(R114:U114)</f>
        <v>0</v>
      </c>
      <c r="W114" s="13"/>
    </row>
    <row r="115" spans="1:23" ht="18.75" customHeight="1">
      <c r="A115" s="57" t="s">
        <v>107</v>
      </c>
      <c r="B115" s="58"/>
      <c r="C115" s="59"/>
      <c r="D115" s="58"/>
      <c r="E115" s="59"/>
      <c r="F115" s="58"/>
      <c r="G115" s="42">
        <f>C115+E115</f>
        <v>0</v>
      </c>
      <c r="H115" s="58"/>
      <c r="I115" s="68"/>
      <c r="J115" s="61"/>
      <c r="K115" s="136"/>
      <c r="L115" s="64"/>
      <c r="M115" s="58"/>
      <c r="N115" s="137"/>
      <c r="O115" s="62"/>
      <c r="P115" s="49">
        <f t="shared" si="37"/>
        <v>0</v>
      </c>
      <c r="Q115" s="5"/>
      <c r="R115" s="67"/>
      <c r="S115" s="68"/>
      <c r="T115" s="63"/>
      <c r="U115" s="68"/>
      <c r="V115" s="53">
        <f t="shared" si="38"/>
        <v>0</v>
      </c>
      <c r="W115" s="13"/>
    </row>
    <row r="116" spans="1:23" ht="18.75" customHeight="1">
      <c r="A116" s="57" t="s">
        <v>108</v>
      </c>
      <c r="B116" s="58">
        <v>1</v>
      </c>
      <c r="C116" s="59">
        <v>979.59</v>
      </c>
      <c r="D116" s="58"/>
      <c r="E116" s="59"/>
      <c r="F116" s="73">
        <f aca="true" t="shared" si="39" ref="F116:G121">B116+D116</f>
        <v>1</v>
      </c>
      <c r="G116" s="42">
        <f t="shared" si="39"/>
        <v>979.59</v>
      </c>
      <c r="H116" s="58">
        <v>1</v>
      </c>
      <c r="I116" s="68">
        <v>517.4</v>
      </c>
      <c r="J116" s="61"/>
      <c r="K116" s="136"/>
      <c r="L116" s="64"/>
      <c r="M116" s="58">
        <v>1</v>
      </c>
      <c r="N116" s="137">
        <v>908</v>
      </c>
      <c r="O116" s="62"/>
      <c r="P116" s="49">
        <f t="shared" si="37"/>
        <v>2404.99</v>
      </c>
      <c r="Q116" s="5"/>
      <c r="R116" s="67"/>
      <c r="S116" s="68"/>
      <c r="T116" s="63"/>
      <c r="U116" s="68"/>
      <c r="V116" s="53">
        <f t="shared" si="38"/>
        <v>0</v>
      </c>
      <c r="W116" s="13"/>
    </row>
    <row r="117" spans="1:23" ht="18.75" customHeight="1">
      <c r="A117" s="57" t="s">
        <v>97</v>
      </c>
      <c r="B117" s="58">
        <v>3</v>
      </c>
      <c r="C117" s="59">
        <v>2959.76</v>
      </c>
      <c r="D117" s="58"/>
      <c r="E117" s="59"/>
      <c r="F117" s="73">
        <f t="shared" si="39"/>
        <v>3</v>
      </c>
      <c r="G117" s="42">
        <f t="shared" si="39"/>
        <v>2959.76</v>
      </c>
      <c r="H117" s="58">
        <v>3</v>
      </c>
      <c r="I117" s="68">
        <v>1552.2</v>
      </c>
      <c r="J117" s="61"/>
      <c r="K117" s="136"/>
      <c r="L117" s="64"/>
      <c r="M117" s="58">
        <v>3</v>
      </c>
      <c r="N117" s="137">
        <v>3036.82</v>
      </c>
      <c r="O117" s="62"/>
      <c r="P117" s="49">
        <f t="shared" si="37"/>
        <v>7548.780000000001</v>
      </c>
      <c r="Q117" s="10"/>
      <c r="R117" s="67"/>
      <c r="S117" s="68"/>
      <c r="T117" s="63"/>
      <c r="U117" s="68"/>
      <c r="V117" s="53">
        <f t="shared" si="38"/>
        <v>0</v>
      </c>
      <c r="W117" s="13"/>
    </row>
    <row r="118" spans="1:23" ht="18.75" customHeight="1">
      <c r="A118" s="57" t="s">
        <v>98</v>
      </c>
      <c r="B118" s="58">
        <v>27</v>
      </c>
      <c r="C118" s="59">
        <v>26031.67</v>
      </c>
      <c r="D118" s="58"/>
      <c r="E118" s="59"/>
      <c r="F118" s="73">
        <f t="shared" si="39"/>
        <v>27</v>
      </c>
      <c r="G118" s="42">
        <f t="shared" si="39"/>
        <v>26031.67</v>
      </c>
      <c r="H118" s="58">
        <v>22</v>
      </c>
      <c r="I118" s="68">
        <v>10686.3</v>
      </c>
      <c r="J118" s="61"/>
      <c r="K118" s="136"/>
      <c r="L118" s="64"/>
      <c r="M118" s="58">
        <v>26</v>
      </c>
      <c r="N118" s="137">
        <v>27979.28</v>
      </c>
      <c r="O118" s="62"/>
      <c r="P118" s="49">
        <f t="shared" si="37"/>
        <v>64697.25</v>
      </c>
      <c r="Q118" s="5"/>
      <c r="R118" s="67"/>
      <c r="S118" s="68"/>
      <c r="T118" s="63"/>
      <c r="U118" s="68"/>
      <c r="V118" s="53">
        <f t="shared" si="38"/>
        <v>0</v>
      </c>
      <c r="W118" s="13"/>
    </row>
    <row r="119" spans="1:23" ht="18.75" customHeight="1">
      <c r="A119" s="57" t="s">
        <v>100</v>
      </c>
      <c r="B119" s="58"/>
      <c r="C119" s="59"/>
      <c r="D119" s="58"/>
      <c r="E119" s="59"/>
      <c r="F119" s="73">
        <f t="shared" si="39"/>
        <v>0</v>
      </c>
      <c r="G119" s="42">
        <f t="shared" si="39"/>
        <v>0</v>
      </c>
      <c r="H119" s="58"/>
      <c r="I119" s="68"/>
      <c r="J119" s="61"/>
      <c r="K119" s="136"/>
      <c r="L119" s="64"/>
      <c r="M119" s="58"/>
      <c r="N119" s="137"/>
      <c r="O119" s="62"/>
      <c r="P119" s="49">
        <f t="shared" si="37"/>
        <v>0</v>
      </c>
      <c r="Q119" s="5"/>
      <c r="R119" s="67"/>
      <c r="S119" s="68"/>
      <c r="T119" s="63"/>
      <c r="U119" s="68"/>
      <c r="V119" s="53">
        <f t="shared" si="38"/>
        <v>0</v>
      </c>
      <c r="W119" s="13"/>
    </row>
    <row r="120" spans="1:23" ht="18.75" customHeight="1">
      <c r="A120" s="57" t="s">
        <v>101</v>
      </c>
      <c r="B120" s="58"/>
      <c r="C120" s="59"/>
      <c r="D120" s="58"/>
      <c r="E120" s="59"/>
      <c r="F120" s="73">
        <f t="shared" si="39"/>
        <v>0</v>
      </c>
      <c r="G120" s="42">
        <f t="shared" si="39"/>
        <v>0</v>
      </c>
      <c r="H120" s="58"/>
      <c r="I120" s="68"/>
      <c r="J120" s="61"/>
      <c r="K120" s="136"/>
      <c r="L120" s="64"/>
      <c r="M120" s="58"/>
      <c r="N120" s="137"/>
      <c r="O120" s="62"/>
      <c r="P120" s="49">
        <f t="shared" si="37"/>
        <v>0</v>
      </c>
      <c r="Q120" s="10"/>
      <c r="R120" s="67"/>
      <c r="S120" s="68"/>
      <c r="T120" s="63"/>
      <c r="U120" s="68"/>
      <c r="V120" s="53">
        <f t="shared" si="38"/>
        <v>0</v>
      </c>
      <c r="W120" s="13"/>
    </row>
    <row r="121" spans="1:26" s="19" customFormat="1" ht="26.25" customHeight="1" thickBot="1">
      <c r="A121" s="74" t="s">
        <v>102</v>
      </c>
      <c r="B121" s="58"/>
      <c r="C121" s="59"/>
      <c r="D121" s="58"/>
      <c r="E121" s="59"/>
      <c r="F121" s="73">
        <f t="shared" si="39"/>
        <v>0</v>
      </c>
      <c r="G121" s="42">
        <f t="shared" si="39"/>
        <v>0</v>
      </c>
      <c r="H121" s="58"/>
      <c r="I121" s="68"/>
      <c r="J121" s="61"/>
      <c r="K121" s="136"/>
      <c r="L121" s="64"/>
      <c r="M121" s="58"/>
      <c r="N121" s="137"/>
      <c r="O121" s="62"/>
      <c r="P121" s="49">
        <f t="shared" si="37"/>
        <v>0</v>
      </c>
      <c r="Q121" s="5"/>
      <c r="R121" s="101"/>
      <c r="S121" s="87"/>
      <c r="T121" s="102"/>
      <c r="U121" s="87"/>
      <c r="V121" s="53">
        <f t="shared" si="38"/>
        <v>0</v>
      </c>
      <c r="W121" s="13"/>
      <c r="X121" s="6"/>
      <c r="Y121" s="6"/>
      <c r="Z121" s="6"/>
    </row>
    <row r="122" spans="1:26" s="19" customFormat="1" ht="21" customHeight="1" thickBot="1">
      <c r="A122" s="200" t="s">
        <v>112</v>
      </c>
      <c r="B122" s="201">
        <f aca="true" t="shared" si="40" ref="B122:P122">+B113+B107+B101+B95+B89+B83+B76+B70+B64+B57+B50</f>
        <v>632</v>
      </c>
      <c r="C122" s="202">
        <f t="shared" si="40"/>
        <v>607011.7299999999</v>
      </c>
      <c r="D122" s="201">
        <f t="shared" si="40"/>
        <v>2</v>
      </c>
      <c r="E122" s="202">
        <f t="shared" si="40"/>
        <v>6136.06</v>
      </c>
      <c r="F122" s="201">
        <f t="shared" si="40"/>
        <v>634</v>
      </c>
      <c r="G122" s="202">
        <f t="shared" si="40"/>
        <v>613147.7899999999</v>
      </c>
      <c r="H122" s="201">
        <f t="shared" si="40"/>
        <v>479</v>
      </c>
      <c r="I122" s="203">
        <f t="shared" si="40"/>
        <v>246993.87999999998</v>
      </c>
      <c r="J122" s="201">
        <f t="shared" si="40"/>
        <v>0</v>
      </c>
      <c r="K122" s="204">
        <f t="shared" si="40"/>
        <v>0</v>
      </c>
      <c r="L122" s="202">
        <f t="shared" si="40"/>
        <v>0</v>
      </c>
      <c r="M122" s="201">
        <f t="shared" si="40"/>
        <v>657</v>
      </c>
      <c r="N122" s="204">
        <f>+N113+N107+N101+N95+N89+N83+N76+N70+N64+N57+N50</f>
        <v>694423.0299999999</v>
      </c>
      <c r="O122" s="204">
        <f>+O113+O107+O101+O95+O89+O83+O76+O70+O64+O57+O50</f>
        <v>0</v>
      </c>
      <c r="P122" s="203">
        <f t="shared" si="40"/>
        <v>1554564.6999999997</v>
      </c>
      <c r="Q122" s="5"/>
      <c r="R122" s="205">
        <f>R51+R58+R65+R71+R76+R83+R89+R95+R101+R113</f>
        <v>0</v>
      </c>
      <c r="S122" s="206">
        <f>S51+S58+S65+S71+S76+S83+S89+S95+S101+S113</f>
        <v>0</v>
      </c>
      <c r="T122" s="120">
        <f>+T113+T101+T95+T89+T83+T76+T71+T65+T58+T51</f>
        <v>0</v>
      </c>
      <c r="U122" s="206">
        <f>U50+U57+U64+U70+U76+U83+U89+U95+U101+U107+U113</f>
        <v>0</v>
      </c>
      <c r="V122" s="33">
        <f>V50+V57+V64+V70+V76+V83+V89+V95+V101+V107+V113</f>
        <v>0</v>
      </c>
      <c r="W122" s="13"/>
      <c r="X122" s="6"/>
      <c r="Y122" s="6"/>
      <c r="Z122" s="6"/>
    </row>
    <row r="123" spans="1:23" ht="21" customHeight="1" thickBot="1">
      <c r="A123" s="207" t="s">
        <v>113</v>
      </c>
      <c r="B123" s="208">
        <f aca="true" t="shared" si="41" ref="B123:P123">B48+B122</f>
        <v>752</v>
      </c>
      <c r="C123" s="209">
        <f t="shared" si="41"/>
        <v>701643.2799999999</v>
      </c>
      <c r="D123" s="210">
        <f t="shared" si="41"/>
        <v>2</v>
      </c>
      <c r="E123" s="211">
        <f t="shared" si="41"/>
        <v>6136.06</v>
      </c>
      <c r="F123" s="208">
        <f t="shared" si="41"/>
        <v>754</v>
      </c>
      <c r="G123" s="209">
        <f t="shared" si="41"/>
        <v>707779.3399999999</v>
      </c>
      <c r="H123" s="208">
        <f t="shared" si="41"/>
        <v>479</v>
      </c>
      <c r="I123" s="212">
        <f t="shared" si="41"/>
        <v>246993.87999999998</v>
      </c>
      <c r="J123" s="213">
        <f t="shared" si="41"/>
        <v>84</v>
      </c>
      <c r="K123" s="214">
        <f t="shared" si="41"/>
        <v>137015.07</v>
      </c>
      <c r="L123" s="215">
        <f t="shared" si="41"/>
        <v>0</v>
      </c>
      <c r="M123" s="213">
        <f t="shared" si="41"/>
        <v>657</v>
      </c>
      <c r="N123" s="214">
        <f t="shared" si="41"/>
        <v>694423.0299999999</v>
      </c>
      <c r="O123" s="214">
        <f>O48+O122</f>
        <v>0</v>
      </c>
      <c r="P123" s="212">
        <f t="shared" si="41"/>
        <v>1786211.3199999996</v>
      </c>
      <c r="Q123" s="10"/>
      <c r="R123" s="216">
        <v>0</v>
      </c>
      <c r="S123" s="217">
        <f>S48+S122</f>
        <v>0</v>
      </c>
      <c r="T123" s="214">
        <f>T49+T122</f>
        <v>0</v>
      </c>
      <c r="U123" s="217">
        <f>U48+U122</f>
        <v>0</v>
      </c>
      <c r="V123" s="215">
        <f>V48+V122</f>
        <v>0</v>
      </c>
      <c r="W123" s="13"/>
    </row>
    <row r="124" spans="1:23" ht="30" customHeight="1">
      <c r="A124" s="218" t="s">
        <v>126</v>
      </c>
      <c r="B124" s="219">
        <v>752</v>
      </c>
      <c r="C124" s="220">
        <v>61890</v>
      </c>
      <c r="D124" s="219">
        <v>0</v>
      </c>
      <c r="E124" s="220"/>
      <c r="F124" s="73">
        <f>B124+D124</f>
        <v>752</v>
      </c>
      <c r="G124" s="42">
        <f>C124+E124</f>
        <v>61890</v>
      </c>
      <c r="H124" s="221"/>
      <c r="I124" s="222"/>
      <c r="J124" s="219"/>
      <c r="K124" s="223"/>
      <c r="L124" s="220"/>
      <c r="M124" s="219"/>
      <c r="N124" s="224"/>
      <c r="O124" s="222"/>
      <c r="P124" s="49">
        <f>G124+I124+K124+L124+N124+O124</f>
        <v>61890</v>
      </c>
      <c r="Q124" s="5"/>
      <c r="R124" s="225"/>
      <c r="S124" s="226"/>
      <c r="T124" s="227"/>
      <c r="U124" s="226"/>
      <c r="V124" s="49">
        <f>SUM(R124:U124)</f>
        <v>0</v>
      </c>
      <c r="W124" s="13"/>
    </row>
    <row r="125" spans="1:23" ht="18.75" customHeight="1">
      <c r="A125" s="218" t="s">
        <v>127</v>
      </c>
      <c r="B125" s="219"/>
      <c r="C125" s="220"/>
      <c r="D125" s="219"/>
      <c r="E125" s="220"/>
      <c r="F125" s="73">
        <f aca="true" t="shared" si="42" ref="F125:G137">B125+D125</f>
        <v>0</v>
      </c>
      <c r="G125" s="42">
        <f t="shared" si="42"/>
        <v>0</v>
      </c>
      <c r="H125" s="221"/>
      <c r="I125" s="222"/>
      <c r="J125" s="219"/>
      <c r="K125" s="223"/>
      <c r="L125" s="220"/>
      <c r="M125" s="219"/>
      <c r="N125" s="224"/>
      <c r="O125" s="222"/>
      <c r="P125" s="49">
        <f>G125+I125+K125+L125+N125+O125</f>
        <v>0</v>
      </c>
      <c r="Q125" s="10"/>
      <c r="R125" s="225"/>
      <c r="S125" s="226"/>
      <c r="T125" s="227"/>
      <c r="U125" s="226"/>
      <c r="V125" s="49">
        <f aca="true" t="shared" si="43" ref="V125:V137">SUM(R125:U125)</f>
        <v>0</v>
      </c>
      <c r="W125" s="13"/>
    </row>
    <row r="126" spans="1:23" ht="18.75" customHeight="1">
      <c r="A126" s="218" t="s">
        <v>128</v>
      </c>
      <c r="B126" s="163"/>
      <c r="C126" s="164"/>
      <c r="D126" s="163"/>
      <c r="E126" s="164"/>
      <c r="F126" s="73">
        <f t="shared" si="42"/>
        <v>0</v>
      </c>
      <c r="G126" s="42">
        <f t="shared" si="42"/>
        <v>0</v>
      </c>
      <c r="H126" s="165"/>
      <c r="I126" s="166"/>
      <c r="J126" s="228">
        <v>1</v>
      </c>
      <c r="K126" s="229">
        <v>1155.75</v>
      </c>
      <c r="L126" s="230"/>
      <c r="M126" s="228">
        <v>2</v>
      </c>
      <c r="N126" s="229">
        <v>1205.18</v>
      </c>
      <c r="O126" s="231"/>
      <c r="P126" s="49">
        <f>G126+I126+K126+L126+N126+O126</f>
        <v>2360.9300000000003</v>
      </c>
      <c r="Q126" s="5"/>
      <c r="R126" s="232"/>
      <c r="S126" s="185"/>
      <c r="T126" s="233"/>
      <c r="U126" s="185"/>
      <c r="V126" s="49">
        <f t="shared" si="43"/>
        <v>0</v>
      </c>
      <c r="W126" s="13"/>
    </row>
    <row r="127" spans="1:23" ht="30" customHeight="1">
      <c r="A127" s="218" t="s">
        <v>129</v>
      </c>
      <c r="B127" s="228"/>
      <c r="C127" s="230"/>
      <c r="D127" s="163"/>
      <c r="E127" s="164"/>
      <c r="F127" s="73">
        <f t="shared" si="42"/>
        <v>0</v>
      </c>
      <c r="G127" s="42">
        <f t="shared" si="42"/>
        <v>0</v>
      </c>
      <c r="H127" s="165"/>
      <c r="I127" s="166"/>
      <c r="J127" s="234"/>
      <c r="K127" s="235"/>
      <c r="L127" s="236"/>
      <c r="M127" s="237"/>
      <c r="N127" s="238"/>
      <c r="O127" s="239"/>
      <c r="P127" s="49">
        <f>G127+I127+K127+L127+N127+O127</f>
        <v>0</v>
      </c>
      <c r="Q127" s="5"/>
      <c r="R127" s="232"/>
      <c r="S127" s="174"/>
      <c r="T127" s="240"/>
      <c r="U127" s="174"/>
      <c r="V127" s="49">
        <f t="shared" si="43"/>
        <v>0</v>
      </c>
      <c r="W127" s="13"/>
    </row>
    <row r="128" spans="1:23" ht="30" customHeight="1">
      <c r="A128" s="218" t="s">
        <v>130</v>
      </c>
      <c r="B128" s="228"/>
      <c r="C128" s="230"/>
      <c r="D128" s="241"/>
      <c r="E128" s="242"/>
      <c r="F128" s="73">
        <f t="shared" si="42"/>
        <v>0</v>
      </c>
      <c r="G128" s="42">
        <f t="shared" si="42"/>
        <v>0</v>
      </c>
      <c r="H128" s="243"/>
      <c r="I128" s="244"/>
      <c r="J128" s="245"/>
      <c r="K128" s="246"/>
      <c r="L128" s="247"/>
      <c r="M128" s="248"/>
      <c r="N128" s="249"/>
      <c r="O128" s="250"/>
      <c r="P128" s="49">
        <f aca="true" t="shared" si="44" ref="P128:P137">G128+I128+K128+L128+N128+O128</f>
        <v>0</v>
      </c>
      <c r="Q128" s="10"/>
      <c r="R128" s="251"/>
      <c r="S128" s="252"/>
      <c r="T128" s="253"/>
      <c r="U128" s="252"/>
      <c r="V128" s="49">
        <f t="shared" si="43"/>
        <v>0</v>
      </c>
      <c r="W128" s="13"/>
    </row>
    <row r="129" spans="1:23" ht="30" customHeight="1">
      <c r="A129" s="254" t="s">
        <v>131</v>
      </c>
      <c r="B129" s="163"/>
      <c r="C129" s="230"/>
      <c r="D129" s="255"/>
      <c r="E129" s="164"/>
      <c r="F129" s="73">
        <f t="shared" si="42"/>
        <v>0</v>
      </c>
      <c r="G129" s="42">
        <f t="shared" si="42"/>
        <v>0</v>
      </c>
      <c r="H129" s="165"/>
      <c r="I129" s="166"/>
      <c r="J129" s="255"/>
      <c r="K129" s="256"/>
      <c r="L129" s="164"/>
      <c r="M129" s="163"/>
      <c r="N129" s="171"/>
      <c r="O129" s="166"/>
      <c r="P129" s="49">
        <f t="shared" si="44"/>
        <v>0</v>
      </c>
      <c r="Q129" s="5"/>
      <c r="R129" s="232"/>
      <c r="S129" s="174"/>
      <c r="T129" s="240"/>
      <c r="U129" s="174"/>
      <c r="V129" s="49">
        <f t="shared" si="43"/>
        <v>0</v>
      </c>
      <c r="W129" s="13"/>
    </row>
    <row r="130" spans="1:23" ht="39" customHeight="1">
      <c r="A130" s="257" t="s">
        <v>132</v>
      </c>
      <c r="B130" s="258"/>
      <c r="C130" s="259"/>
      <c r="D130" s="260"/>
      <c r="E130" s="242"/>
      <c r="F130" s="73">
        <f t="shared" si="42"/>
        <v>0</v>
      </c>
      <c r="G130" s="42">
        <f t="shared" si="42"/>
        <v>0</v>
      </c>
      <c r="H130" s="243"/>
      <c r="I130" s="244"/>
      <c r="J130" s="245"/>
      <c r="K130" s="246"/>
      <c r="L130" s="247"/>
      <c r="M130" s="248"/>
      <c r="N130" s="249"/>
      <c r="O130" s="250"/>
      <c r="P130" s="49">
        <f t="shared" si="44"/>
        <v>0</v>
      </c>
      <c r="Q130" s="5"/>
      <c r="R130" s="232"/>
      <c r="S130" s="174"/>
      <c r="T130" s="240"/>
      <c r="U130" s="174"/>
      <c r="V130" s="49">
        <f t="shared" si="43"/>
        <v>0</v>
      </c>
      <c r="W130" s="13"/>
    </row>
    <row r="131" spans="1:23" ht="38.25" customHeight="1">
      <c r="A131" s="257" t="s">
        <v>133</v>
      </c>
      <c r="B131" s="258">
        <v>84</v>
      </c>
      <c r="C131" s="259">
        <v>3.27</v>
      </c>
      <c r="D131" s="241"/>
      <c r="E131" s="242"/>
      <c r="F131" s="73">
        <f t="shared" si="42"/>
        <v>84</v>
      </c>
      <c r="G131" s="42">
        <f t="shared" si="42"/>
        <v>3.27</v>
      </c>
      <c r="H131" s="243"/>
      <c r="I131" s="244"/>
      <c r="J131" s="245"/>
      <c r="K131" s="246"/>
      <c r="L131" s="247"/>
      <c r="M131" s="248"/>
      <c r="N131" s="249"/>
      <c r="O131" s="250"/>
      <c r="P131" s="49">
        <f t="shared" si="44"/>
        <v>3.27</v>
      </c>
      <c r="Q131" s="10"/>
      <c r="R131" s="261"/>
      <c r="S131" s="262"/>
      <c r="T131" s="263"/>
      <c r="U131" s="262"/>
      <c r="V131" s="49">
        <f t="shared" si="43"/>
        <v>0</v>
      </c>
      <c r="W131" s="13"/>
    </row>
    <row r="132" spans="1:23" ht="30.75" customHeight="1">
      <c r="A132" s="257" t="s">
        <v>134</v>
      </c>
      <c r="B132" s="163"/>
      <c r="C132" s="164"/>
      <c r="D132" s="163"/>
      <c r="E132" s="164"/>
      <c r="F132" s="73">
        <f t="shared" si="42"/>
        <v>0</v>
      </c>
      <c r="G132" s="42">
        <f t="shared" si="42"/>
        <v>0</v>
      </c>
      <c r="H132" s="165"/>
      <c r="I132" s="166"/>
      <c r="J132" s="255"/>
      <c r="K132" s="256"/>
      <c r="L132" s="164"/>
      <c r="M132" s="163"/>
      <c r="N132" s="171"/>
      <c r="O132" s="166"/>
      <c r="P132" s="49">
        <f t="shared" si="44"/>
        <v>0</v>
      </c>
      <c r="Q132" s="5"/>
      <c r="R132" s="225"/>
      <c r="S132" s="226"/>
      <c r="T132" s="227"/>
      <c r="U132" s="226"/>
      <c r="V132" s="49">
        <f t="shared" si="43"/>
        <v>0</v>
      </c>
      <c r="W132" s="13"/>
    </row>
    <row r="133" spans="1:23" ht="30" customHeight="1">
      <c r="A133" s="257" t="s">
        <v>135</v>
      </c>
      <c r="B133" s="163"/>
      <c r="C133" s="164"/>
      <c r="D133" s="163"/>
      <c r="E133" s="164"/>
      <c r="F133" s="73">
        <f t="shared" si="42"/>
        <v>0</v>
      </c>
      <c r="G133" s="42">
        <f t="shared" si="42"/>
        <v>0</v>
      </c>
      <c r="H133" s="165"/>
      <c r="I133" s="166"/>
      <c r="J133" s="255"/>
      <c r="K133" s="256"/>
      <c r="L133" s="164"/>
      <c r="M133" s="163"/>
      <c r="N133" s="171"/>
      <c r="O133" s="166"/>
      <c r="P133" s="49">
        <f t="shared" si="44"/>
        <v>0</v>
      </c>
      <c r="Q133" s="5"/>
      <c r="R133" s="225"/>
      <c r="S133" s="226"/>
      <c r="T133" s="227"/>
      <c r="U133" s="226"/>
      <c r="V133" s="49">
        <f t="shared" si="43"/>
        <v>0</v>
      </c>
      <c r="W133" s="13"/>
    </row>
    <row r="134" spans="1:23" ht="45" customHeight="1">
      <c r="A134" s="257" t="s">
        <v>136</v>
      </c>
      <c r="B134" s="228">
        <v>5</v>
      </c>
      <c r="C134" s="230">
        <v>191</v>
      </c>
      <c r="D134" s="255"/>
      <c r="E134" s="164"/>
      <c r="F134" s="73">
        <f t="shared" si="42"/>
        <v>5</v>
      </c>
      <c r="G134" s="42">
        <f t="shared" si="42"/>
        <v>191</v>
      </c>
      <c r="H134" s="165"/>
      <c r="I134" s="166"/>
      <c r="J134" s="255"/>
      <c r="K134" s="256"/>
      <c r="L134" s="164"/>
      <c r="M134" s="163"/>
      <c r="N134" s="171"/>
      <c r="O134" s="166"/>
      <c r="P134" s="49">
        <f t="shared" si="44"/>
        <v>191</v>
      </c>
      <c r="Q134" s="10"/>
      <c r="R134" s="232"/>
      <c r="S134" s="174"/>
      <c r="T134" s="240"/>
      <c r="U134" s="174"/>
      <c r="V134" s="49">
        <f t="shared" si="43"/>
        <v>0</v>
      </c>
      <c r="W134" s="13"/>
    </row>
    <row r="135" spans="1:23" ht="30" customHeight="1">
      <c r="A135" s="257" t="s">
        <v>137</v>
      </c>
      <c r="B135" s="264"/>
      <c r="C135" s="265"/>
      <c r="D135" s="266"/>
      <c r="E135" s="267"/>
      <c r="F135" s="73">
        <f t="shared" si="42"/>
        <v>0</v>
      </c>
      <c r="G135" s="42">
        <f t="shared" si="42"/>
        <v>0</v>
      </c>
      <c r="H135" s="268"/>
      <c r="I135" s="269"/>
      <c r="J135" s="266"/>
      <c r="K135" s="270"/>
      <c r="L135" s="267"/>
      <c r="M135" s="264"/>
      <c r="N135" s="271"/>
      <c r="O135" s="269"/>
      <c r="P135" s="49">
        <f t="shared" si="44"/>
        <v>0</v>
      </c>
      <c r="Q135" s="5"/>
      <c r="R135" s="261"/>
      <c r="S135" s="262"/>
      <c r="T135" s="263"/>
      <c r="U135" s="262"/>
      <c r="V135" s="49">
        <f t="shared" si="43"/>
        <v>0</v>
      </c>
      <c r="W135" s="13"/>
    </row>
    <row r="136" spans="1:23" ht="45" customHeight="1">
      <c r="A136" s="254" t="s">
        <v>138</v>
      </c>
      <c r="B136" s="163"/>
      <c r="C136" s="230"/>
      <c r="D136" s="255"/>
      <c r="E136" s="164"/>
      <c r="F136" s="73">
        <f t="shared" si="42"/>
        <v>0</v>
      </c>
      <c r="G136" s="42">
        <f t="shared" si="42"/>
        <v>0</v>
      </c>
      <c r="H136" s="165"/>
      <c r="I136" s="166"/>
      <c r="J136" s="255"/>
      <c r="K136" s="256"/>
      <c r="L136" s="164"/>
      <c r="M136" s="163"/>
      <c r="N136" s="171"/>
      <c r="O136" s="166"/>
      <c r="P136" s="49">
        <f t="shared" si="44"/>
        <v>0</v>
      </c>
      <c r="Q136" s="5"/>
      <c r="R136" s="232"/>
      <c r="S136" s="174"/>
      <c r="T136" s="240"/>
      <c r="U136" s="174"/>
      <c r="V136" s="49">
        <f t="shared" si="43"/>
        <v>0</v>
      </c>
      <c r="W136" s="13"/>
    </row>
    <row r="137" spans="1:23" ht="30" customHeight="1" thickBot="1">
      <c r="A137" s="272" t="s">
        <v>139</v>
      </c>
      <c r="B137" s="264"/>
      <c r="C137" s="265"/>
      <c r="D137" s="266"/>
      <c r="E137" s="267"/>
      <c r="F137" s="73">
        <f t="shared" si="42"/>
        <v>0</v>
      </c>
      <c r="G137" s="42">
        <f t="shared" si="42"/>
        <v>0</v>
      </c>
      <c r="H137" s="268"/>
      <c r="I137" s="269"/>
      <c r="J137" s="266"/>
      <c r="K137" s="270"/>
      <c r="L137" s="267"/>
      <c r="M137" s="264"/>
      <c r="N137" s="271"/>
      <c r="O137" s="269"/>
      <c r="P137" s="49">
        <f t="shared" si="44"/>
        <v>0</v>
      </c>
      <c r="Q137" s="10"/>
      <c r="R137" s="273"/>
      <c r="S137" s="274"/>
      <c r="T137" s="263"/>
      <c r="U137" s="262"/>
      <c r="V137" s="49">
        <f t="shared" si="43"/>
        <v>0</v>
      </c>
      <c r="W137" s="13"/>
    </row>
    <row r="138" spans="1:26" s="1" customFormat="1" ht="21.75" customHeight="1" thickBot="1">
      <c r="A138" s="275" t="s">
        <v>140</v>
      </c>
      <c r="B138" s="113">
        <f>SUM(B124:B137)</f>
        <v>841</v>
      </c>
      <c r="C138" s="118">
        <f>SUM(C124:C137)</f>
        <v>62084.27</v>
      </c>
      <c r="D138" s="113">
        <f>SUM(D124:D137)</f>
        <v>0</v>
      </c>
      <c r="E138" s="118">
        <f>SUM(E124:E134)</f>
        <v>0</v>
      </c>
      <c r="F138" s="113">
        <f>SUM(F124:F137)</f>
        <v>841</v>
      </c>
      <c r="G138" s="118">
        <f>SUM(G124:G134)</f>
        <v>62084.27</v>
      </c>
      <c r="H138" s="113">
        <f>SUM(H124:H137)</f>
        <v>0</v>
      </c>
      <c r="I138" s="114">
        <f>SUM(I124:I132)</f>
        <v>0</v>
      </c>
      <c r="J138" s="113">
        <f>SUM(J124:J137)</f>
        <v>1</v>
      </c>
      <c r="K138" s="276">
        <f>SUM(K124:K132)</f>
        <v>1155.75</v>
      </c>
      <c r="L138" s="118">
        <f>SUM(L124:L132)</f>
        <v>0</v>
      </c>
      <c r="M138" s="113">
        <f>SUM(M124:M137)</f>
        <v>2</v>
      </c>
      <c r="N138" s="117">
        <f>SUM(N124:N137)</f>
        <v>1205.18</v>
      </c>
      <c r="O138" s="114">
        <f>SUM(O124:O132)</f>
        <v>0</v>
      </c>
      <c r="P138" s="118">
        <f>SUM(P124:P134)</f>
        <v>64445.2</v>
      </c>
      <c r="Q138" s="5"/>
      <c r="R138" s="205">
        <f>SUM(R124:R137)</f>
        <v>0</v>
      </c>
      <c r="S138" s="206">
        <f>SUM(S124:S137)</f>
        <v>0</v>
      </c>
      <c r="T138" s="205">
        <f>SUM(T124:T137)</f>
        <v>0</v>
      </c>
      <c r="U138" s="33">
        <f>SUM(U124:U137)</f>
        <v>0</v>
      </c>
      <c r="V138" s="206">
        <f>SUM(V124:V137)</f>
        <v>0</v>
      </c>
      <c r="W138" s="13"/>
      <c r="X138" s="6"/>
      <c r="Y138" s="6"/>
      <c r="Z138" s="6"/>
    </row>
    <row r="139" spans="1:26" s="1" customFormat="1" ht="21.75" customHeight="1" thickBot="1">
      <c r="A139" s="277" t="s">
        <v>141</v>
      </c>
      <c r="B139" s="278">
        <f aca="true" t="shared" si="45" ref="B139:P139">B123+B138</f>
        <v>1593</v>
      </c>
      <c r="C139" s="279">
        <f t="shared" si="45"/>
        <v>763727.5499999999</v>
      </c>
      <c r="D139" s="278">
        <f t="shared" si="45"/>
        <v>2</v>
      </c>
      <c r="E139" s="279">
        <f t="shared" si="45"/>
        <v>6136.06</v>
      </c>
      <c r="F139" s="278">
        <f t="shared" si="45"/>
        <v>1595</v>
      </c>
      <c r="G139" s="279">
        <f t="shared" si="45"/>
        <v>769863.6099999999</v>
      </c>
      <c r="H139" s="278">
        <f t="shared" si="45"/>
        <v>479</v>
      </c>
      <c r="I139" s="280">
        <f t="shared" si="45"/>
        <v>246993.87999999998</v>
      </c>
      <c r="J139" s="278">
        <f t="shared" si="45"/>
        <v>85</v>
      </c>
      <c r="K139" s="281">
        <f t="shared" si="45"/>
        <v>138170.82</v>
      </c>
      <c r="L139" s="279">
        <f t="shared" si="45"/>
        <v>0</v>
      </c>
      <c r="M139" s="278">
        <f t="shared" si="45"/>
        <v>659</v>
      </c>
      <c r="N139" s="281">
        <f t="shared" si="45"/>
        <v>695628.21</v>
      </c>
      <c r="O139" s="281">
        <f t="shared" si="45"/>
        <v>0</v>
      </c>
      <c r="P139" s="279">
        <f t="shared" si="45"/>
        <v>1850656.5199999996</v>
      </c>
      <c r="Q139" s="5"/>
      <c r="R139" s="205">
        <f>R123+R138</f>
        <v>0</v>
      </c>
      <c r="S139" s="33">
        <f>S123+S138</f>
        <v>0</v>
      </c>
      <c r="T139" s="205">
        <f>T123+T138</f>
        <v>0</v>
      </c>
      <c r="U139" s="33">
        <f>U123+U138</f>
        <v>0</v>
      </c>
      <c r="V139" s="33">
        <f>V123+V138</f>
        <v>0</v>
      </c>
      <c r="W139" s="13"/>
      <c r="X139" s="6"/>
      <c r="Y139" s="6"/>
      <c r="Z139" s="6"/>
    </row>
    <row r="140" spans="1:26" s="282" customFormat="1" ht="12.75" thickBo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 t="s">
        <v>142</v>
      </c>
      <c r="L140" s="6"/>
      <c r="M140" s="6"/>
      <c r="N140" s="6"/>
      <c r="O140" s="6"/>
      <c r="P140" s="6"/>
      <c r="Q140" s="10"/>
      <c r="R140" s="6"/>
      <c r="S140" s="6"/>
      <c r="T140" s="6"/>
      <c r="U140" s="6"/>
      <c r="V140" s="6"/>
      <c r="W140" s="6"/>
      <c r="X140" s="6"/>
      <c r="Y140" s="6"/>
      <c r="Z140" s="6"/>
    </row>
    <row r="141" spans="1:26" s="282" customFormat="1" ht="21.75" customHeight="1" thickBot="1">
      <c r="A141" s="342" t="s">
        <v>143</v>
      </c>
      <c r="B141" s="344" t="s">
        <v>144</v>
      </c>
      <c r="C141" s="345"/>
      <c r="D141" s="344" t="s">
        <v>145</v>
      </c>
      <c r="E141" s="345"/>
      <c r="F141" s="344"/>
      <c r="G141" s="345"/>
      <c r="H141" s="283"/>
      <c r="I141" s="284"/>
      <c r="J141" s="285"/>
      <c r="K141" s="283"/>
      <c r="L141" s="284"/>
      <c r="M141" s="285"/>
      <c r="N141" s="286" t="s">
        <v>0</v>
      </c>
      <c r="O141" s="6"/>
      <c r="P141" s="6"/>
      <c r="Q141" s="5"/>
      <c r="R141" s="6"/>
      <c r="S141" s="6"/>
      <c r="T141" s="6"/>
      <c r="U141" s="6"/>
      <c r="V141" s="6"/>
      <c r="W141" s="6"/>
      <c r="X141" s="6"/>
      <c r="Y141" s="6"/>
      <c r="Z141" s="6"/>
    </row>
    <row r="142" spans="1:26" s="282" customFormat="1" ht="21.75" customHeight="1" thickBot="1">
      <c r="A142" s="343"/>
      <c r="B142" s="287">
        <v>751</v>
      </c>
      <c r="C142" s="288"/>
      <c r="D142" s="289">
        <v>753</v>
      </c>
      <c r="E142" s="290">
        <v>2471.11</v>
      </c>
      <c r="F142" s="289">
        <v>753</v>
      </c>
      <c r="G142" s="290">
        <v>4054</v>
      </c>
      <c r="H142" s="291"/>
      <c r="I142" s="292"/>
      <c r="J142" s="293"/>
      <c r="K142" s="291"/>
      <c r="L142" s="292"/>
      <c r="M142" s="293"/>
      <c r="N142" s="156">
        <f>C142+E142+G142+I142+J142+L142+M142</f>
        <v>6525.110000000001</v>
      </c>
      <c r="O142" s="6"/>
      <c r="P142" s="6"/>
      <c r="Q142" s="5"/>
      <c r="R142" s="6"/>
      <c r="S142" s="6"/>
      <c r="T142" s="6"/>
      <c r="U142" s="6"/>
      <c r="V142" s="6"/>
      <c r="W142" s="6"/>
      <c r="X142" s="6"/>
      <c r="Y142" s="6"/>
      <c r="Z142" s="6"/>
    </row>
    <row r="143" spans="1:26" s="282" customFormat="1" ht="12.75" thickBo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s="282" customFormat="1" ht="21" customHeight="1" thickBot="1">
      <c r="A144" s="294" t="s">
        <v>125</v>
      </c>
      <c r="B144" s="295"/>
      <c r="C144" s="29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s="282" customFormat="1" ht="21" customHeight="1" thickBot="1">
      <c r="A145" s="297" t="s">
        <v>146</v>
      </c>
      <c r="B145" s="298"/>
      <c r="C145" s="299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s="282" customFormat="1" ht="21" customHeight="1" thickBot="1">
      <c r="A146" s="297" t="s">
        <v>147</v>
      </c>
      <c r="B146" s="298"/>
      <c r="C146" s="299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6:22" ht="12">
      <c r="P147" s="6"/>
      <c r="Q147" s="10"/>
      <c r="V147" s="6"/>
    </row>
    <row r="148" spans="3:16" ht="15">
      <c r="C148" s="300"/>
      <c r="P148" s="301"/>
    </row>
    <row r="149" spans="3:7" ht="12.75">
      <c r="C149" s="300"/>
      <c r="E149" s="300"/>
      <c r="G149" s="300"/>
    </row>
    <row r="511" ht="12.75" customHeight="1"/>
  </sheetData>
  <sheetProtection/>
  <mergeCells count="41">
    <mergeCell ref="X11:Z11"/>
    <mergeCell ref="K8:K10"/>
    <mergeCell ref="A141:A142"/>
    <mergeCell ref="B141:C141"/>
    <mergeCell ref="D141:E141"/>
    <mergeCell ref="F141:G141"/>
    <mergeCell ref="X6:Z6"/>
    <mergeCell ref="Y8:Y10"/>
    <mergeCell ref="Z8:Z10"/>
    <mergeCell ref="A11:P11"/>
    <mergeCell ref="R11:V11"/>
    <mergeCell ref="I8:I10"/>
    <mergeCell ref="A49:P49"/>
    <mergeCell ref="R49:V49"/>
    <mergeCell ref="X49:Z49"/>
    <mergeCell ref="R8:R10"/>
    <mergeCell ref="S8:S10"/>
    <mergeCell ref="T8:T10"/>
    <mergeCell ref="U8:U10"/>
    <mergeCell ref="V8:V10"/>
    <mergeCell ref="X8:X10"/>
    <mergeCell ref="C8:C10"/>
    <mergeCell ref="L8:L10"/>
    <mergeCell ref="M8:M10"/>
    <mergeCell ref="N8:N10"/>
    <mergeCell ref="O8:O10"/>
    <mergeCell ref="P8:P10"/>
    <mergeCell ref="E8:E10"/>
    <mergeCell ref="F8:F10"/>
    <mergeCell ref="G8:G10"/>
    <mergeCell ref="H8:H10"/>
    <mergeCell ref="D8:D10"/>
    <mergeCell ref="J8:J10"/>
    <mergeCell ref="A1:C1"/>
    <mergeCell ref="A2:Z2"/>
    <mergeCell ref="A6:A10"/>
    <mergeCell ref="R6:V6"/>
    <mergeCell ref="B7:P7"/>
    <mergeCell ref="R7:V7"/>
    <mergeCell ref="X7:Z7"/>
    <mergeCell ref="B8:B10"/>
  </mergeCells>
  <printOptions/>
  <pageMargins left="0.5905511811023623" right="0" top="0.5905511811023623" bottom="0.3937007874015748" header="0" footer="0"/>
  <pageSetup horizontalDpi="600" verticalDpi="600" orientation="portrait" paperSize="9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Estela Mori Ramirez</dc:creator>
  <cp:keywords/>
  <dc:description/>
  <cp:lastModifiedBy>Administrador</cp:lastModifiedBy>
  <cp:lastPrinted>2010-09-03T20:44:20Z</cp:lastPrinted>
  <dcterms:created xsi:type="dcterms:W3CDTF">2010-09-03T19:45:02Z</dcterms:created>
  <dcterms:modified xsi:type="dcterms:W3CDTF">2011-02-10T20:00:27Z</dcterms:modified>
  <cp:category/>
  <cp:version/>
  <cp:contentType/>
  <cp:contentStatus/>
</cp:coreProperties>
</file>