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<sst xmlns="http://schemas.openxmlformats.org/spreadsheetml/2006/main" count="245" uniqueCount="146">
  <si>
    <t>MINISTERIO DE SALUD</t>
  </si>
  <si>
    <t>ANEXO  B</t>
  </si>
  <si>
    <t>DECLARACION JURADA SUSTENTO DEL COSTO DE  EJECUCION DE GASTO DEL MES DE JULIO - 2009</t>
  </si>
  <si>
    <t>SECTOR : 11 - SALUD</t>
  </si>
  <si>
    <t>PLIEGO  : 11 - MINISTERIO DE SALUD</t>
  </si>
  <si>
    <t>UND. EJEC.  :   001 ADMINISTRACION CENTRAL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</si>
  <si>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</si>
  <si>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</si>
  <si>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</si>
  <si>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</si>
  <si>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</si>
  <si>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</si>
  <si>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</si>
  <si>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REMUNERACION CONTRATADO}                        (2)</t>
  </si>
  <si>
    <t>PEA</t>
  </si>
  <si>
    <t>GUARDIA HOSPITALARIA                        (3)</t>
  </si>
  <si>
    <t>CAFAE                     (4)</t>
  </si>
  <si>
    <r>
      <t xml:space="preserve">INCENTIVO LABORAL OCASIONA CAFAE </t>
    </r>
    <r>
      <rPr>
        <b/>
        <sz val="8"/>
        <color indexed="8"/>
        <rFont val="Arial"/>
        <family val="2"/>
      </rPr>
      <t xml:space="preserve">      (5)</t>
    </r>
  </si>
  <si>
    <t>AETA                 (6)</t>
  </si>
  <si>
    <r>
      <t>INCENTIVO LABORAL OCASIONA  AETA</t>
    </r>
    <r>
      <rPr>
        <b/>
        <sz val="8"/>
        <color indexed="8"/>
        <rFont val="Arial"/>
        <family val="2"/>
      </rPr>
      <t xml:space="preserve">      (7)</t>
    </r>
  </si>
  <si>
    <t>TOTAL  GENERAL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</si>
  <si>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</si>
  <si>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</si>
  <si>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</si>
  <si>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</si>
  <si>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CAFAE</t>
  </si>
  <si>
    <t>AETA</t>
  </si>
  <si>
    <t>OCASIONAL (2)</t>
  </si>
  <si>
    <t>OCASIONAL (4)</t>
  </si>
  <si>
    <t>01, CARRERA  ADMINISTRATIVA</t>
  </si>
  <si>
    <t>MINISTRO</t>
  </si>
  <si>
    <t>F8</t>
  </si>
  <si>
    <t xml:space="preserve">  FUNC.Y DIRECTIVOS</t>
  </si>
  <si>
    <t>VS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</si>
  <si>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</si>
  <si>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</si>
  <si>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</si>
  <si>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</si>
  <si>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</si>
  <si>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</si>
  <si>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</si>
  <si>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</si>
  <si>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</si>
  <si>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</si>
  <si>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</si>
  <si>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</si>
  <si>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</si>
  <si>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</si>
  <si>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</si>
  <si>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</si>
  <si>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</si>
  <si>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</si>
  <si>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</si>
  <si>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</si>
  <si>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</si>
  <si>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</si>
  <si>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</si>
  <si>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</si>
  <si>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</si>
  <si>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</si>
  <si>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</si>
  <si>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</si>
  <si>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</si>
  <si>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</si>
  <si>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</si>
  <si>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</si>
  <si>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</si>
  <si>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</si>
  <si>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</si>
  <si>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</si>
  <si>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</si>
  <si>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</si>
  <si>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</si>
  <si>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</si>
  <si>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</si>
  <si>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</si>
  <si>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</si>
  <si>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</si>
  <si>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</si>
  <si>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</si>
  <si>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</si>
  <si>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</si>
  <si>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</si>
  <si>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</si>
  <si>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</si>
  <si>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</si>
  <si>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</si>
  <si>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</si>
  <si>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</si>
  <si>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</si>
  <si>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</si>
  <si>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</si>
  <si>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</si>
  <si>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ENFERMERAS</t>
  </si>
  <si>
    <t>OBSTETRICES</t>
  </si>
  <si>
    <t>V</t>
  </si>
  <si>
    <t xml:space="preserve">   AUXILIAR  </t>
  </si>
  <si>
    <t>IV</t>
  </si>
  <si>
    <t>III</t>
  </si>
  <si>
    <t>II</t>
  </si>
  <si>
    <t>I</t>
  </si>
  <si>
    <t>CIRUJANO DENTISTA</t>
  </si>
  <si>
    <t xml:space="preserve"> SAE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</si>
  <si>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</si>
  <si>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</si>
  <si>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</si>
  <si>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</si>
  <si>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</si>
  <si>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</si>
  <si>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</si>
  <si>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SALUD( NIVELES PUP 28,37,46,55)</t>
  </si>
  <si>
    <t>SUB   TOTAL ASISTENCIAL    (2)</t>
  </si>
  <si>
    <t>SUB TOTAL  PUP NORMAL (1+2)</t>
  </si>
  <si>
    <t>NO RENOVABLES</t>
  </si>
  <si>
    <t>2.2.11.21</t>
  </si>
  <si>
    <t>2.2.22.13</t>
  </si>
  <si>
    <t>2.2.22.12</t>
  </si>
  <si>
    <t>2.2.23.42</t>
  </si>
  <si>
    <t>2.2.23.43</t>
  </si>
  <si>
    <t>MUNICIPALIDAD DE LIMA</t>
  </si>
  <si>
    <t>TOTAL GENERAL</t>
  </si>
  <si>
    <t>G.G.G. 5</t>
  </si>
  <si>
    <t>2.5.51.21 (5.2.11.70)</t>
  </si>
  <si>
    <t>CUOTA PATRONAL 9% (PUP)
21.31.15</t>
  </si>
  <si>
    <t>CUOTA PATRONAL 9% (CAS)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</si>
  <si>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</si>
  <si>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</si>
  <si>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</si>
  <si>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</si>
  <si>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</si>
  <si>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</si>
  <si>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</si>
  <si>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</si>
  <si>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</si>
  <si>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</si>
  <si>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
21.13.14</t>
  </si>
  <si>
    <t>BONO DE PRODUCTIVIDAD CONVENIOS DE ADM. POR RESULTADOS
21.19.35</t>
  </si>
  <si>
    <t>BONO POR CRECIMIENTO ECONOMICO
21.19.36</t>
  </si>
  <si>
    <t xml:space="preserve">SUB  TOTAL(3)      </t>
  </si>
  <si>
    <t xml:space="preserve">TOTAL GENERAL    </t>
  </si>
  <si>
    <t>SEGURO COMPLEMENTARIA DE TRABAJO DE RIESGO
23.26.31</t>
  </si>
  <si>
    <t>ESSALUD</t>
  </si>
  <si>
    <t>ONP</t>
  </si>
  <si>
    <t>TOTAL</t>
  </si>
  <si>
    <t>2.5.51.11 (5.1.11.70)</t>
  </si>
  <si>
    <t>2.5.51.13 (5.1.11.70)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</si>
</sst>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mmmm\,\ yyyy"/>
    <numFmt numFmtId="165" formatCode="0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4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0" fontId="23" fillId="33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49" fontId="20" fillId="0" borderId="0" xfId="0" applyNumberFormat="1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Continuous"/>
    </xf>
    <xf numFmtId="0" fontId="23" fillId="33" borderId="17" xfId="0" applyFont="1" applyFill="1" applyBorder="1" applyAlignment="1">
      <alignment horizontal="centerContinuous"/>
    </xf>
    <xf numFmtId="0" fontId="23" fillId="33" borderId="18" xfId="0" applyFont="1" applyFill="1" applyBorder="1" applyAlignment="1">
      <alignment horizontal="centerContinuous"/>
    </xf>
    <xf numFmtId="0" fontId="23" fillId="34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164" fontId="23" fillId="33" borderId="19" xfId="0" applyNumberFormat="1" applyFont="1" applyFill="1" applyBorder="1" applyAlignment="1">
      <alignment horizontal="center" vertical="center" wrapText="1"/>
    </xf>
    <xf numFmtId="164" fontId="24" fillId="33" borderId="20" xfId="0" applyNumberFormat="1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164" fontId="23" fillId="33" borderId="20" xfId="0" applyNumberFormat="1" applyFont="1" applyFill="1" applyBorder="1" applyAlignment="1">
      <alignment horizontal="center" vertical="center" wrapText="1"/>
    </xf>
    <xf numFmtId="164" fontId="23" fillId="33" borderId="20" xfId="0" applyNumberFormat="1" applyFont="1" applyFill="1" applyBorder="1" applyAlignment="1">
      <alignment horizontal="center" vertical="center" wrapText="1"/>
    </xf>
    <xf numFmtId="164" fontId="26" fillId="33" borderId="20" xfId="0" applyNumberFormat="1" applyFont="1" applyFill="1" applyBorder="1" applyAlignment="1">
      <alignment horizontal="center" vertical="center" wrapText="1"/>
    </xf>
    <xf numFmtId="164" fontId="23" fillId="33" borderId="21" xfId="0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Border="1" applyAlignment="1">
      <alignment horizontal="center" vertical="center" wrapText="1"/>
    </xf>
    <xf numFmtId="164" fontId="23" fillId="35" borderId="22" xfId="0" applyNumberFormat="1" applyFont="1" applyFill="1" applyBorder="1" applyAlignment="1">
      <alignment horizontal="center" vertical="center" wrapText="1"/>
    </xf>
    <xf numFmtId="164" fontId="23" fillId="35" borderId="23" xfId="0" applyNumberFormat="1" applyFont="1" applyFill="1" applyBorder="1" applyAlignment="1">
      <alignment horizontal="center" vertical="center" wrapText="1"/>
    </xf>
    <xf numFmtId="164" fontId="23" fillId="35" borderId="23" xfId="0" applyNumberFormat="1" applyFont="1" applyFill="1" applyBorder="1" applyAlignment="1">
      <alignment horizontal="center" vertical="center" wrapText="1"/>
    </xf>
    <xf numFmtId="164" fontId="23" fillId="35" borderId="24" xfId="0" applyNumberFormat="1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164" fontId="23" fillId="33" borderId="24" xfId="0" applyNumberFormat="1" applyFont="1" applyFill="1" applyBorder="1" applyAlignment="1">
      <alignment horizontal="center" vertical="center" wrapText="1"/>
    </xf>
    <xf numFmtId="164" fontId="23" fillId="33" borderId="25" xfId="0" applyNumberFormat="1" applyFont="1" applyFill="1" applyBorder="1" applyAlignment="1">
      <alignment horizontal="center" vertical="center" wrapText="1"/>
    </xf>
    <xf numFmtId="164" fontId="24" fillId="33" borderId="26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164" fontId="23" fillId="33" borderId="26" xfId="0" applyNumberFormat="1" applyFont="1" applyFill="1" applyBorder="1" applyAlignment="1">
      <alignment horizontal="center" vertical="center" wrapText="1"/>
    </xf>
    <xf numFmtId="164" fontId="26" fillId="33" borderId="26" xfId="0" applyNumberFormat="1" applyFont="1" applyFill="1" applyBorder="1" applyAlignment="1">
      <alignment horizontal="center" vertical="center" wrapText="1"/>
    </xf>
    <xf numFmtId="164" fontId="23" fillId="33" borderId="27" xfId="0" applyNumberFormat="1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164" fontId="23" fillId="35" borderId="25" xfId="0" applyNumberFormat="1" applyFont="1" applyFill="1" applyBorder="1" applyAlignment="1">
      <alignment horizontal="center" vertical="center" wrapText="1"/>
    </xf>
    <xf numFmtId="164" fontId="23" fillId="35" borderId="26" xfId="0" applyNumberFormat="1" applyFont="1" applyFill="1" applyBorder="1" applyAlignment="1">
      <alignment horizontal="center" vertical="center" wrapText="1"/>
    </xf>
    <xf numFmtId="164" fontId="23" fillId="35" borderId="26" xfId="0" applyNumberFormat="1" applyFont="1" applyFill="1" applyBorder="1" applyAlignment="1">
      <alignment horizontal="center" vertical="center" wrapText="1"/>
    </xf>
    <xf numFmtId="164" fontId="23" fillId="35" borderId="27" xfId="0" applyNumberFormat="1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164" fontId="23" fillId="33" borderId="29" xfId="0" applyNumberFormat="1" applyFont="1" applyFill="1" applyBorder="1" applyAlignment="1">
      <alignment horizontal="center" vertical="center" wrapText="1"/>
    </xf>
    <xf numFmtId="164" fontId="24" fillId="33" borderId="30" xfId="0" applyNumberFormat="1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164" fontId="23" fillId="33" borderId="30" xfId="0" applyNumberFormat="1" applyFont="1" applyFill="1" applyBorder="1" applyAlignment="1">
      <alignment horizontal="center" vertical="center" wrapText="1"/>
    </xf>
    <xf numFmtId="164" fontId="26" fillId="33" borderId="30" xfId="0" applyNumberFormat="1" applyFont="1" applyFill="1" applyBorder="1" applyAlignment="1">
      <alignment horizontal="center" vertical="center" wrapText="1"/>
    </xf>
    <xf numFmtId="164" fontId="23" fillId="33" borderId="31" xfId="0" applyNumberFormat="1" applyFont="1" applyFill="1" applyBorder="1" applyAlignment="1">
      <alignment horizontal="center" vertical="center" wrapText="1"/>
    </xf>
    <xf numFmtId="164" fontId="23" fillId="35" borderId="29" xfId="0" applyNumberFormat="1" applyFont="1" applyFill="1" applyBorder="1" applyAlignment="1">
      <alignment horizontal="center" vertical="center" wrapText="1"/>
    </xf>
    <xf numFmtId="164" fontId="23" fillId="35" borderId="30" xfId="0" applyNumberFormat="1" applyFont="1" applyFill="1" applyBorder="1" applyAlignment="1">
      <alignment horizontal="center" vertical="center" wrapText="1"/>
    </xf>
    <xf numFmtId="164" fontId="23" fillId="35" borderId="30" xfId="0" applyNumberFormat="1" applyFont="1" applyFill="1" applyBorder="1" applyAlignment="1">
      <alignment horizontal="center" vertical="center" wrapText="1"/>
    </xf>
    <xf numFmtId="164" fontId="23" fillId="35" borderId="31" xfId="0" applyNumberFormat="1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164" fontId="23" fillId="33" borderId="34" xfId="0" applyNumberFormat="1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vertical="center"/>
    </xf>
    <xf numFmtId="0" fontId="18" fillId="36" borderId="36" xfId="0" applyFont="1" applyFill="1" applyBorder="1" applyAlignment="1">
      <alignment vertical="center"/>
    </xf>
    <xf numFmtId="0" fontId="18" fillId="36" borderId="37" xfId="0" applyFont="1" applyFill="1" applyBorder="1" applyAlignment="1">
      <alignment vertical="center"/>
    </xf>
    <xf numFmtId="0" fontId="25" fillId="37" borderId="12" xfId="0" applyFont="1" applyFill="1" applyBorder="1" applyAlignment="1">
      <alignment horizontal="center" vertical="center" wrapText="1"/>
    </xf>
    <xf numFmtId="0" fontId="25" fillId="37" borderId="13" xfId="0" applyFont="1" applyFill="1" applyBorder="1" applyAlignment="1">
      <alignment horizontal="center" vertical="center" wrapText="1"/>
    </xf>
    <xf numFmtId="0" fontId="25" fillId="37" borderId="14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Continuous" vertical="center"/>
    </xf>
    <xf numFmtId="0" fontId="24" fillId="33" borderId="25" xfId="0" applyFont="1" applyFill="1" applyBorder="1" applyAlignment="1">
      <alignment horizontal="centerContinuous" vertical="center" wrapText="1"/>
    </xf>
    <xf numFmtId="164" fontId="23" fillId="33" borderId="21" xfId="0" applyNumberFormat="1" applyFont="1" applyFill="1" applyBorder="1" applyAlignment="1">
      <alignment horizontal="centerContinuous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4" fontId="18" fillId="0" borderId="24" xfId="0" applyNumberFormat="1" applyFont="1" applyFill="1" applyBorder="1" applyAlignment="1">
      <alignment vertical="center"/>
    </xf>
    <xf numFmtId="0" fontId="18" fillId="38" borderId="22" xfId="0" applyFont="1" applyFill="1" applyBorder="1" applyAlignment="1">
      <alignment vertical="center"/>
    </xf>
    <xf numFmtId="4" fontId="18" fillId="38" borderId="24" xfId="0" applyNumberFormat="1" applyFont="1" applyFill="1" applyBorder="1" applyAlignment="1">
      <alignment vertical="center"/>
    </xf>
    <xf numFmtId="4" fontId="18" fillId="0" borderId="23" xfId="0" applyNumberFormat="1" applyFont="1" applyFill="1" applyBorder="1" applyAlignment="1">
      <alignment vertical="center"/>
    </xf>
    <xf numFmtId="4" fontId="18" fillId="38" borderId="23" xfId="0" applyNumberFormat="1" applyFont="1" applyFill="1" applyBorder="1" applyAlignment="1">
      <alignment vertical="center"/>
    </xf>
    <xf numFmtId="4" fontId="18" fillId="0" borderId="39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24" xfId="0" applyFont="1" applyFill="1" applyBorder="1" applyAlignment="1">
      <alignment vertical="center"/>
    </xf>
    <xf numFmtId="0" fontId="18" fillId="38" borderId="24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38" borderId="23" xfId="0" applyFont="1" applyFill="1" applyBorder="1" applyAlignment="1">
      <alignment vertical="center"/>
    </xf>
    <xf numFmtId="4" fontId="21" fillId="33" borderId="40" xfId="48" applyNumberFormat="1" applyFont="1" applyFill="1" applyBorder="1" applyAlignment="1">
      <alignment/>
    </xf>
    <xf numFmtId="0" fontId="25" fillId="0" borderId="41" xfId="0" applyFont="1" applyFill="1" applyBorder="1" applyAlignment="1">
      <alignment vertical="center" wrapText="1"/>
    </xf>
    <xf numFmtId="0" fontId="25" fillId="0" borderId="42" xfId="0" applyFont="1" applyFill="1" applyBorder="1" applyAlignment="1">
      <alignment vertical="center" wrapText="1"/>
    </xf>
    <xf numFmtId="4" fontId="21" fillId="33" borderId="32" xfId="48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3" fontId="20" fillId="0" borderId="41" xfId="48" applyNumberFormat="1" applyFont="1" applyFill="1" applyBorder="1" applyAlignment="1">
      <alignment/>
    </xf>
    <xf numFmtId="4" fontId="20" fillId="0" borderId="42" xfId="48" applyNumberFormat="1" applyFont="1" applyFill="1" applyBorder="1" applyAlignment="1">
      <alignment/>
    </xf>
    <xf numFmtId="3" fontId="20" fillId="38" borderId="41" xfId="48" applyNumberFormat="1" applyFont="1" applyFill="1" applyBorder="1" applyAlignment="1">
      <alignment/>
    </xf>
    <xf numFmtId="4" fontId="20" fillId="38" borderId="42" xfId="48" applyNumberFormat="1" applyFont="1" applyFill="1" applyBorder="1" applyAlignment="1">
      <alignment/>
    </xf>
    <xf numFmtId="4" fontId="20" fillId="0" borderId="43" xfId="48" applyNumberFormat="1" applyFont="1" applyFill="1" applyBorder="1" applyAlignment="1">
      <alignment/>
    </xf>
    <xf numFmtId="4" fontId="20" fillId="38" borderId="43" xfId="48" applyNumberFormat="1" applyFont="1" applyFill="1" applyBorder="1" applyAlignment="1">
      <alignment/>
    </xf>
    <xf numFmtId="4" fontId="20" fillId="0" borderId="14" xfId="48" applyNumberFormat="1" applyFont="1" applyFill="1" applyBorder="1" applyAlignment="1">
      <alignment/>
    </xf>
    <xf numFmtId="4" fontId="20" fillId="34" borderId="0" xfId="48" applyNumberFormat="1" applyFont="1" applyFill="1" applyBorder="1" applyAlignment="1">
      <alignment/>
    </xf>
    <xf numFmtId="4" fontId="20" fillId="0" borderId="41" xfId="48" applyNumberFormat="1" applyFont="1" applyFill="1" applyBorder="1" applyAlignment="1">
      <alignment/>
    </xf>
    <xf numFmtId="4" fontId="20" fillId="0" borderId="42" xfId="48" applyNumberFormat="1" applyFont="1" applyFill="1" applyBorder="1" applyAlignment="1">
      <alignment horizontal="right"/>
    </xf>
    <xf numFmtId="4" fontId="20" fillId="0" borderId="41" xfId="48" applyNumberFormat="1" applyFont="1" applyFill="1" applyBorder="1" applyAlignment="1">
      <alignment horizontal="right"/>
    </xf>
    <xf numFmtId="4" fontId="20" fillId="0" borderId="14" xfId="48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3" fontId="20" fillId="0" borderId="44" xfId="48" applyNumberFormat="1" applyFont="1" applyFill="1" applyBorder="1" applyAlignment="1">
      <alignment horizontal="center"/>
    </xf>
    <xf numFmtId="4" fontId="20" fillId="0" borderId="42" xfId="48" applyNumberFormat="1" applyFont="1" applyFill="1" applyBorder="1" applyAlignment="1">
      <alignment/>
    </xf>
    <xf numFmtId="0" fontId="21" fillId="0" borderId="32" xfId="0" applyFont="1" applyFill="1" applyBorder="1" applyAlignment="1">
      <alignment horizontal="center" vertical="center" wrapText="1"/>
    </xf>
    <xf numFmtId="3" fontId="21" fillId="0" borderId="45" xfId="48" applyNumberFormat="1" applyFont="1" applyFill="1" applyBorder="1" applyAlignment="1">
      <alignment/>
    </xf>
    <xf numFmtId="4" fontId="21" fillId="0" borderId="46" xfId="48" applyNumberFormat="1" applyFont="1" applyFill="1" applyBorder="1" applyAlignment="1">
      <alignment/>
    </xf>
    <xf numFmtId="3" fontId="21" fillId="38" borderId="33" xfId="48" applyNumberFormat="1" applyFont="1" applyFill="1" applyBorder="1" applyAlignment="1">
      <alignment/>
    </xf>
    <xf numFmtId="4" fontId="21" fillId="38" borderId="47" xfId="48" applyNumberFormat="1" applyFont="1" applyFill="1" applyBorder="1" applyAlignment="1">
      <alignment/>
    </xf>
    <xf numFmtId="4" fontId="21" fillId="0" borderId="48" xfId="48" applyNumberFormat="1" applyFont="1" applyFill="1" applyBorder="1" applyAlignment="1">
      <alignment/>
    </xf>
    <xf numFmtId="4" fontId="21" fillId="0" borderId="18" xfId="48" applyNumberFormat="1" applyFont="1" applyFill="1" applyBorder="1" applyAlignment="1">
      <alignment/>
    </xf>
    <xf numFmtId="3" fontId="21" fillId="38" borderId="45" xfId="48" applyNumberFormat="1" applyFont="1" applyFill="1" applyBorder="1" applyAlignment="1">
      <alignment/>
    </xf>
    <xf numFmtId="4" fontId="21" fillId="38" borderId="48" xfId="48" applyNumberFormat="1" applyFont="1" applyFill="1" applyBorder="1" applyAlignment="1">
      <alignment/>
    </xf>
    <xf numFmtId="4" fontId="21" fillId="38" borderId="46" xfId="48" applyNumberFormat="1" applyFont="1" applyFill="1" applyBorder="1" applyAlignment="1">
      <alignment/>
    </xf>
    <xf numFmtId="4" fontId="21" fillId="33" borderId="49" xfId="48" applyNumberFormat="1" applyFont="1" applyFill="1" applyBorder="1" applyAlignment="1">
      <alignment/>
    </xf>
    <xf numFmtId="4" fontId="21" fillId="0" borderId="45" xfId="48" applyNumberFormat="1" applyFont="1" applyFill="1" applyBorder="1" applyAlignment="1">
      <alignment/>
    </xf>
    <xf numFmtId="4" fontId="21" fillId="0" borderId="46" xfId="48" applyNumberFormat="1" applyFont="1" applyFill="1" applyBorder="1" applyAlignment="1">
      <alignment/>
    </xf>
    <xf numFmtId="4" fontId="21" fillId="0" borderId="50" xfId="48" applyNumberFormat="1" applyFont="1" applyFill="1" applyBorder="1" applyAlignment="1">
      <alignment/>
    </xf>
    <xf numFmtId="4" fontId="21" fillId="0" borderId="51" xfId="48" applyNumberFormat="1" applyFont="1" applyFill="1" applyBorder="1" applyAlignment="1">
      <alignment/>
    </xf>
    <xf numFmtId="4" fontId="21" fillId="33" borderId="52" xfId="48" applyNumberFormat="1" applyFont="1" applyFill="1" applyBorder="1" applyAlignment="1">
      <alignment/>
    </xf>
    <xf numFmtId="0" fontId="20" fillId="0" borderId="52" xfId="0" applyFont="1" applyFill="1" applyBorder="1" applyAlignment="1">
      <alignment horizontal="center" vertical="center" wrapText="1"/>
    </xf>
    <xf numFmtId="3" fontId="21" fillId="0" borderId="45" xfId="48" applyNumberFormat="1" applyFont="1" applyFill="1" applyBorder="1" applyAlignment="1">
      <alignment horizontal="center" vertical="center"/>
    </xf>
    <xf numFmtId="4" fontId="21" fillId="0" borderId="46" xfId="48" applyNumberFormat="1" applyFont="1" applyFill="1" applyBorder="1" applyAlignment="1">
      <alignment vertical="center"/>
    </xf>
    <xf numFmtId="0" fontId="21" fillId="0" borderId="53" xfId="0" applyFont="1" applyFill="1" applyBorder="1" applyAlignment="1">
      <alignment horizontal="center"/>
    </xf>
    <xf numFmtId="3" fontId="21" fillId="0" borderId="54" xfId="48" applyNumberFormat="1" applyFont="1" applyFill="1" applyBorder="1" applyAlignment="1">
      <alignment/>
    </xf>
    <xf numFmtId="4" fontId="21" fillId="0" borderId="55" xfId="48" applyNumberFormat="1" applyFont="1" applyFill="1" applyBorder="1" applyAlignment="1">
      <alignment/>
    </xf>
    <xf numFmtId="3" fontId="21" fillId="38" borderId="54" xfId="48" applyNumberFormat="1" applyFont="1" applyFill="1" applyBorder="1" applyAlignment="1">
      <alignment/>
    </xf>
    <xf numFmtId="4" fontId="21" fillId="38" borderId="56" xfId="48" applyNumberFormat="1" applyFont="1" applyFill="1" applyBorder="1" applyAlignment="1">
      <alignment/>
    </xf>
    <xf numFmtId="4" fontId="21" fillId="0" borderId="56" xfId="48" applyNumberFormat="1" applyFont="1" applyFill="1" applyBorder="1" applyAlignment="1">
      <alignment/>
    </xf>
    <xf numFmtId="4" fontId="21" fillId="0" borderId="49" xfId="48" applyNumberFormat="1" applyFont="1" applyFill="1" applyBorder="1" applyAlignment="1">
      <alignment/>
    </xf>
    <xf numFmtId="3" fontId="21" fillId="39" borderId="54" xfId="48" applyNumberFormat="1" applyFont="1" applyFill="1" applyBorder="1" applyAlignment="1">
      <alignment/>
    </xf>
    <xf numFmtId="4" fontId="21" fillId="39" borderId="56" xfId="48" applyNumberFormat="1" applyFont="1" applyFill="1" applyBorder="1" applyAlignment="1">
      <alignment/>
    </xf>
    <xf numFmtId="4" fontId="21" fillId="39" borderId="55" xfId="48" applyNumberFormat="1" applyFont="1" applyFill="1" applyBorder="1" applyAlignment="1">
      <alignment/>
    </xf>
    <xf numFmtId="4" fontId="21" fillId="34" borderId="0" xfId="48" applyNumberFormat="1" applyFont="1" applyFill="1" applyBorder="1" applyAlignment="1">
      <alignment/>
    </xf>
    <xf numFmtId="4" fontId="21" fillId="0" borderId="54" xfId="48" applyNumberFormat="1" applyFont="1" applyFill="1" applyBorder="1" applyAlignment="1">
      <alignment/>
    </xf>
    <xf numFmtId="4" fontId="21" fillId="0" borderId="55" xfId="48" applyNumberFormat="1" applyFont="1" applyFill="1" applyBorder="1" applyAlignment="1">
      <alignment/>
    </xf>
    <xf numFmtId="4" fontId="21" fillId="0" borderId="57" xfId="48" applyNumberFormat="1" applyFont="1" applyFill="1" applyBorder="1" applyAlignment="1">
      <alignment/>
    </xf>
    <xf numFmtId="4" fontId="21" fillId="0" borderId="58" xfId="48" applyNumberFormat="1" applyFont="1" applyFill="1" applyBorder="1" applyAlignment="1">
      <alignment/>
    </xf>
    <xf numFmtId="4" fontId="21" fillId="33" borderId="53" xfId="48" applyNumberFormat="1" applyFont="1" applyFill="1" applyBorder="1" applyAlignment="1">
      <alignment/>
    </xf>
    <xf numFmtId="0" fontId="21" fillId="0" borderId="53" xfId="0" applyFont="1" applyFill="1" applyBorder="1" applyAlignment="1">
      <alignment horizontal="center" vertical="center"/>
    </xf>
    <xf numFmtId="3" fontId="21" fillId="0" borderId="54" xfId="48" applyNumberFormat="1" applyFont="1" applyFill="1" applyBorder="1" applyAlignment="1">
      <alignment horizontal="center" vertical="center"/>
    </xf>
    <xf numFmtId="4" fontId="21" fillId="0" borderId="55" xfId="48" applyNumberFormat="1" applyFont="1" applyFill="1" applyBorder="1" applyAlignment="1">
      <alignment vertical="center"/>
    </xf>
    <xf numFmtId="3" fontId="21" fillId="40" borderId="54" xfId="48" applyNumberFormat="1" applyFont="1" applyFill="1" applyBorder="1" applyAlignment="1">
      <alignment vertical="center"/>
    </xf>
    <xf numFmtId="4" fontId="21" fillId="40" borderId="49" xfId="48" applyNumberFormat="1" applyFont="1" applyFill="1" applyBorder="1" applyAlignment="1">
      <alignment vertical="center"/>
    </xf>
    <xf numFmtId="4" fontId="21" fillId="40" borderId="59" xfId="48" applyNumberFormat="1" applyFont="1" applyFill="1" applyBorder="1" applyAlignment="1">
      <alignment vertical="center"/>
    </xf>
    <xf numFmtId="4" fontId="21" fillId="40" borderId="57" xfId="48" applyNumberFormat="1" applyFont="1" applyFill="1" applyBorder="1" applyAlignment="1">
      <alignment vertical="center"/>
    </xf>
    <xf numFmtId="4" fontId="21" fillId="40" borderId="55" xfId="48" applyNumberFormat="1" applyFont="1" applyFill="1" applyBorder="1" applyAlignment="1">
      <alignment vertical="center"/>
    </xf>
    <xf numFmtId="3" fontId="21" fillId="40" borderId="54" xfId="48" applyNumberFormat="1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/>
    </xf>
    <xf numFmtId="3" fontId="21" fillId="40" borderId="19" xfId="48" applyNumberFormat="1" applyFont="1" applyFill="1" applyBorder="1" applyAlignment="1">
      <alignment vertical="center"/>
    </xf>
    <xf numFmtId="4" fontId="21" fillId="40" borderId="61" xfId="48" applyNumberFormat="1" applyFont="1" applyFill="1" applyBorder="1" applyAlignment="1">
      <alignment vertical="center"/>
    </xf>
    <xf numFmtId="4" fontId="21" fillId="40" borderId="62" xfId="48" applyNumberFormat="1" applyFont="1" applyFill="1" applyBorder="1" applyAlignment="1">
      <alignment vertical="center"/>
    </xf>
    <xf numFmtId="3" fontId="21" fillId="38" borderId="19" xfId="48" applyNumberFormat="1" applyFont="1" applyFill="1" applyBorder="1" applyAlignment="1">
      <alignment/>
    </xf>
    <xf numFmtId="4" fontId="21" fillId="38" borderId="20" xfId="48" applyNumberFormat="1" applyFont="1" applyFill="1" applyBorder="1" applyAlignment="1">
      <alignment/>
    </xf>
    <xf numFmtId="4" fontId="21" fillId="40" borderId="63" xfId="48" applyNumberFormat="1" applyFont="1" applyFill="1" applyBorder="1" applyAlignment="1">
      <alignment vertical="center"/>
    </xf>
    <xf numFmtId="4" fontId="21" fillId="0" borderId="64" xfId="48" applyNumberFormat="1" applyFont="1" applyFill="1" applyBorder="1" applyAlignment="1">
      <alignment/>
    </xf>
    <xf numFmtId="3" fontId="21" fillId="39" borderId="65" xfId="48" applyNumberFormat="1" applyFont="1" applyFill="1" applyBorder="1" applyAlignment="1">
      <alignment/>
    </xf>
    <xf numFmtId="4" fontId="21" fillId="39" borderId="66" xfId="48" applyNumberFormat="1" applyFont="1" applyFill="1" applyBorder="1" applyAlignment="1">
      <alignment/>
    </xf>
    <xf numFmtId="4" fontId="21" fillId="39" borderId="67" xfId="48" applyNumberFormat="1" applyFont="1" applyFill="1" applyBorder="1" applyAlignment="1">
      <alignment/>
    </xf>
    <xf numFmtId="4" fontId="21" fillId="0" borderId="65" xfId="48" applyNumberFormat="1" applyFont="1" applyFill="1" applyBorder="1" applyAlignment="1">
      <alignment/>
    </xf>
    <xf numFmtId="4" fontId="21" fillId="33" borderId="68" xfId="48" applyNumberFormat="1" applyFont="1" applyFill="1" applyBorder="1" applyAlignment="1">
      <alignment/>
    </xf>
    <xf numFmtId="0" fontId="21" fillId="0" borderId="68" xfId="0" applyFont="1" applyFill="1" applyBorder="1" applyAlignment="1">
      <alignment horizontal="center" vertical="center"/>
    </xf>
    <xf numFmtId="3" fontId="21" fillId="40" borderId="65" xfId="48" applyNumberFormat="1" applyFont="1" applyFill="1" applyBorder="1" applyAlignment="1">
      <alignment horizontal="center" vertical="center"/>
    </xf>
    <xf numFmtId="4" fontId="21" fillId="40" borderId="67" xfId="48" applyNumberFormat="1" applyFont="1" applyFill="1" applyBorder="1" applyAlignment="1">
      <alignment vertical="center"/>
    </xf>
    <xf numFmtId="0" fontId="24" fillId="0" borderId="39" xfId="0" applyFont="1" applyFill="1" applyBorder="1" applyAlignment="1">
      <alignment horizontal="center" vertical="center" wrapText="1"/>
    </xf>
    <xf numFmtId="3" fontId="20" fillId="40" borderId="41" xfId="48" applyNumberFormat="1" applyFont="1" applyFill="1" applyBorder="1" applyAlignment="1">
      <alignment vertical="center"/>
    </xf>
    <xf numFmtId="4" fontId="20" fillId="40" borderId="14" xfId="48" applyNumberFormat="1" applyFont="1" applyFill="1" applyBorder="1" applyAlignment="1">
      <alignment horizontal="right" vertical="center"/>
    </xf>
    <xf numFmtId="3" fontId="20" fillId="40" borderId="43" xfId="48" applyNumberFormat="1" applyFont="1" applyFill="1" applyBorder="1" applyAlignment="1">
      <alignment horizontal="right" vertical="center"/>
    </xf>
    <xf numFmtId="4" fontId="20" fillId="40" borderId="13" xfId="48" applyNumberFormat="1" applyFont="1" applyFill="1" applyBorder="1" applyAlignment="1">
      <alignment horizontal="right" vertical="center"/>
    </xf>
    <xf numFmtId="3" fontId="20" fillId="38" borderId="41" xfId="48" applyNumberFormat="1" applyFont="1" applyFill="1" applyBorder="1" applyAlignment="1">
      <alignment horizontal="right"/>
    </xf>
    <xf numFmtId="4" fontId="20" fillId="38" borderId="42" xfId="48" applyNumberFormat="1" applyFont="1" applyFill="1" applyBorder="1" applyAlignment="1">
      <alignment/>
    </xf>
    <xf numFmtId="4" fontId="20" fillId="40" borderId="44" xfId="48" applyNumberFormat="1" applyFont="1" applyFill="1" applyBorder="1" applyAlignment="1">
      <alignment vertical="center"/>
    </xf>
    <xf numFmtId="3" fontId="20" fillId="39" borderId="41" xfId="48" applyNumberFormat="1" applyFont="1" applyFill="1" applyBorder="1" applyAlignment="1">
      <alignment/>
    </xf>
    <xf numFmtId="4" fontId="20" fillId="39" borderId="43" xfId="48" applyNumberFormat="1" applyFont="1" applyFill="1" applyBorder="1" applyAlignment="1">
      <alignment/>
    </xf>
    <xf numFmtId="4" fontId="20" fillId="39" borderId="42" xfId="48" applyNumberFormat="1" applyFont="1" applyFill="1" applyBorder="1" applyAlignment="1">
      <alignment/>
    </xf>
    <xf numFmtId="4" fontId="20" fillId="33" borderId="39" xfId="48" applyNumberFormat="1" applyFont="1" applyFill="1" applyBorder="1" applyAlignment="1">
      <alignment horizontal="right"/>
    </xf>
    <xf numFmtId="4" fontId="20" fillId="40" borderId="42" xfId="48" applyNumberFormat="1" applyFont="1" applyFill="1" applyBorder="1" applyAlignment="1">
      <alignment horizontal="right" vertical="center"/>
    </xf>
    <xf numFmtId="4" fontId="20" fillId="33" borderId="39" xfId="48" applyNumberFormat="1" applyFont="1" applyFill="1" applyBorder="1" applyAlignment="1">
      <alignment/>
    </xf>
    <xf numFmtId="0" fontId="20" fillId="0" borderId="28" xfId="0" applyFont="1" applyFill="1" applyBorder="1" applyAlignment="1">
      <alignment horizontal="center" vertical="center" wrapText="1"/>
    </xf>
    <xf numFmtId="3" fontId="20" fillId="40" borderId="69" xfId="48" applyNumberFormat="1" applyFont="1" applyFill="1" applyBorder="1" applyAlignment="1">
      <alignment horizontal="center" vertical="center"/>
    </xf>
    <xf numFmtId="4" fontId="20" fillId="40" borderId="27" xfId="48" applyNumberFormat="1" applyFont="1" applyFill="1" applyBorder="1" applyAlignment="1">
      <alignment vertical="center"/>
    </xf>
    <xf numFmtId="3" fontId="21" fillId="39" borderId="45" xfId="48" applyNumberFormat="1" applyFont="1" applyFill="1" applyBorder="1" applyAlignment="1">
      <alignment/>
    </xf>
    <xf numFmtId="4" fontId="21" fillId="39" borderId="48" xfId="48" applyNumberFormat="1" applyFont="1" applyFill="1" applyBorder="1" applyAlignment="1">
      <alignment/>
    </xf>
    <xf numFmtId="4" fontId="21" fillId="39" borderId="46" xfId="48" applyNumberFormat="1" applyFont="1" applyFill="1" applyBorder="1" applyAlignment="1">
      <alignment/>
    </xf>
    <xf numFmtId="4" fontId="21" fillId="40" borderId="46" xfId="48" applyNumberFormat="1" applyFont="1" applyFill="1" applyBorder="1" applyAlignment="1">
      <alignment vertical="center"/>
    </xf>
    <xf numFmtId="0" fontId="21" fillId="0" borderId="52" xfId="0" applyFont="1" applyFill="1" applyBorder="1" applyAlignment="1">
      <alignment horizontal="center" vertical="center" wrapText="1"/>
    </xf>
    <xf numFmtId="3" fontId="21" fillId="40" borderId="45" xfId="48" applyNumberFormat="1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4" fontId="21" fillId="0" borderId="67" xfId="48" applyNumberFormat="1" applyFont="1" applyFill="1" applyBorder="1" applyAlignment="1">
      <alignment/>
    </xf>
    <xf numFmtId="4" fontId="21" fillId="0" borderId="70" xfId="48" applyNumberFormat="1" applyFont="1" applyFill="1" applyBorder="1" applyAlignment="1">
      <alignment/>
    </xf>
    <xf numFmtId="4" fontId="21" fillId="0" borderId="71" xfId="48" applyNumberFormat="1" applyFont="1" applyFill="1" applyBorder="1" applyAlignment="1">
      <alignment/>
    </xf>
    <xf numFmtId="0" fontId="21" fillId="0" borderId="68" xfId="0" applyFont="1" applyFill="1" applyBorder="1" applyAlignment="1">
      <alignment horizontal="center" vertical="center" wrapText="1"/>
    </xf>
    <xf numFmtId="0" fontId="24" fillId="34" borderId="39" xfId="0" applyFont="1" applyFill="1" applyBorder="1" applyAlignment="1">
      <alignment horizontal="center" vertical="center" wrapText="1"/>
    </xf>
    <xf numFmtId="4" fontId="20" fillId="40" borderId="14" xfId="48" applyNumberFormat="1" applyFont="1" applyFill="1" applyBorder="1" applyAlignment="1">
      <alignment vertical="center"/>
    </xf>
    <xf numFmtId="3" fontId="20" fillId="40" borderId="43" xfId="48" applyNumberFormat="1" applyFont="1" applyFill="1" applyBorder="1" applyAlignment="1">
      <alignment vertical="center"/>
    </xf>
    <xf numFmtId="4" fontId="20" fillId="40" borderId="13" xfId="48" applyNumberFormat="1" applyFont="1" applyFill="1" applyBorder="1" applyAlignment="1">
      <alignment vertical="center"/>
    </xf>
    <xf numFmtId="4" fontId="20" fillId="40" borderId="42" xfId="48" applyNumberFormat="1" applyFont="1" applyFill="1" applyBorder="1" applyAlignment="1">
      <alignment vertical="center"/>
    </xf>
    <xf numFmtId="0" fontId="20" fillId="34" borderId="3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 vertical="center"/>
    </xf>
    <xf numFmtId="4" fontId="20" fillId="38" borderId="43" xfId="48" applyNumberFormat="1" applyFont="1" applyFill="1" applyBorder="1" applyAlignment="1">
      <alignment/>
    </xf>
    <xf numFmtId="4" fontId="20" fillId="33" borderId="14" xfId="48" applyNumberFormat="1" applyFont="1" applyFill="1" applyBorder="1" applyAlignment="1">
      <alignment/>
    </xf>
    <xf numFmtId="4" fontId="20" fillId="0" borderId="41" xfId="48" applyNumberFormat="1" applyFont="1" applyFill="1" applyBorder="1" applyAlignment="1">
      <alignment/>
    </xf>
    <xf numFmtId="4" fontId="20" fillId="0" borderId="44" xfId="48" applyNumberFormat="1" applyFont="1" applyFill="1" applyBorder="1" applyAlignment="1">
      <alignment/>
    </xf>
    <xf numFmtId="4" fontId="20" fillId="0" borderId="72" xfId="48" applyNumberFormat="1" applyFont="1" applyFill="1" applyBorder="1" applyAlignment="1">
      <alignment/>
    </xf>
    <xf numFmtId="0" fontId="20" fillId="0" borderId="39" xfId="0" applyFont="1" applyFill="1" applyBorder="1" applyAlignment="1">
      <alignment horizontal="center" vertical="center" wrapText="1"/>
    </xf>
    <xf numFmtId="3" fontId="21" fillId="0" borderId="65" xfId="48" applyNumberFormat="1" applyFont="1" applyFill="1" applyBorder="1" applyAlignment="1">
      <alignment horizontal="center" vertical="center"/>
    </xf>
    <xf numFmtId="4" fontId="21" fillId="0" borderId="67" xfId="48" applyNumberFormat="1" applyFont="1" applyFill="1" applyBorder="1" applyAlignment="1">
      <alignment vertical="center"/>
    </xf>
    <xf numFmtId="3" fontId="20" fillId="38" borderId="41" xfId="48" applyNumberFormat="1" applyFont="1" applyFill="1" applyBorder="1" applyAlignment="1">
      <alignment/>
    </xf>
    <xf numFmtId="4" fontId="20" fillId="0" borderId="44" xfId="48" applyNumberFormat="1" applyFont="1" applyFill="1" applyBorder="1" applyAlignment="1">
      <alignment/>
    </xf>
    <xf numFmtId="4" fontId="20" fillId="0" borderId="72" xfId="48" applyNumberFormat="1" applyFont="1" applyFill="1" applyBorder="1" applyAlignment="1">
      <alignment/>
    </xf>
    <xf numFmtId="3" fontId="20" fillId="0" borderId="69" xfId="48" applyNumberFormat="1" applyFont="1" applyFill="1" applyBorder="1" applyAlignment="1">
      <alignment horizontal="center" vertical="center"/>
    </xf>
    <xf numFmtId="4" fontId="20" fillId="0" borderId="27" xfId="48" applyNumberFormat="1" applyFont="1" applyFill="1" applyBorder="1" applyAlignment="1">
      <alignment vertical="center"/>
    </xf>
    <xf numFmtId="4" fontId="21" fillId="40" borderId="34" xfId="48" applyNumberFormat="1" applyFont="1" applyFill="1" applyBorder="1" applyAlignment="1">
      <alignment vertical="center"/>
    </xf>
    <xf numFmtId="165" fontId="21" fillId="0" borderId="53" xfId="0" applyNumberFormat="1" applyFont="1" applyFill="1" applyBorder="1" applyAlignment="1" quotePrefix="1">
      <alignment horizontal="center"/>
    </xf>
    <xf numFmtId="165" fontId="21" fillId="0" borderId="60" xfId="0" applyNumberFormat="1" applyFont="1" applyFill="1" applyBorder="1" applyAlignment="1" quotePrefix="1">
      <alignment horizontal="center"/>
    </xf>
    <xf numFmtId="165" fontId="21" fillId="0" borderId="53" xfId="0" applyNumberFormat="1" applyFont="1" applyFill="1" applyBorder="1" applyAlignment="1" quotePrefix="1">
      <alignment horizontal="center" vertical="center"/>
    </xf>
    <xf numFmtId="3" fontId="21" fillId="40" borderId="65" xfId="48" applyNumberFormat="1" applyFont="1" applyFill="1" applyBorder="1" applyAlignment="1">
      <alignment vertical="center"/>
    </xf>
    <xf numFmtId="165" fontId="21" fillId="0" borderId="68" xfId="0" applyNumberFormat="1" applyFont="1" applyFill="1" applyBorder="1" applyAlignment="1" quotePrefix="1">
      <alignment horizontal="center" vertical="center"/>
    </xf>
    <xf numFmtId="165" fontId="24" fillId="35" borderId="12" xfId="0" applyNumberFormat="1" applyFont="1" applyFill="1" applyBorder="1" applyAlignment="1">
      <alignment horizontal="center" vertical="center" wrapText="1"/>
    </xf>
    <xf numFmtId="3" fontId="20" fillId="35" borderId="41" xfId="48" applyNumberFormat="1" applyFont="1" applyFill="1" applyBorder="1" applyAlignment="1">
      <alignment/>
    </xf>
    <xf numFmtId="4" fontId="20" fillId="35" borderId="42" xfId="48" applyNumberFormat="1" applyFont="1" applyFill="1" applyBorder="1" applyAlignment="1">
      <alignment/>
    </xf>
    <xf numFmtId="4" fontId="20" fillId="35" borderId="43" xfId="48" applyNumberFormat="1" applyFont="1" applyFill="1" applyBorder="1" applyAlignment="1">
      <alignment/>
    </xf>
    <xf numFmtId="4" fontId="20" fillId="35" borderId="41" xfId="48" applyNumberFormat="1" applyFont="1" applyFill="1" applyBorder="1" applyAlignment="1">
      <alignment/>
    </xf>
    <xf numFmtId="4" fontId="20" fillId="35" borderId="44" xfId="48" applyNumberFormat="1" applyFont="1" applyFill="1" applyBorder="1" applyAlignment="1">
      <alignment/>
    </xf>
    <xf numFmtId="4" fontId="20" fillId="35" borderId="72" xfId="48" applyNumberFormat="1" applyFont="1" applyFill="1" applyBorder="1" applyAlignment="1">
      <alignment/>
    </xf>
    <xf numFmtId="165" fontId="20" fillId="35" borderId="39" xfId="0" applyNumberFormat="1" applyFont="1" applyFill="1" applyBorder="1" applyAlignment="1">
      <alignment horizontal="center" vertical="center" wrapText="1"/>
    </xf>
    <xf numFmtId="3" fontId="20" fillId="35" borderId="44" xfId="48" applyNumberFormat="1" applyFont="1" applyFill="1" applyBorder="1" applyAlignment="1">
      <alignment/>
    </xf>
    <xf numFmtId="4" fontId="20" fillId="35" borderId="42" xfId="48" applyNumberFormat="1" applyFont="1" applyFill="1" applyBorder="1" applyAlignment="1">
      <alignment horizontal="right"/>
    </xf>
    <xf numFmtId="0" fontId="28" fillId="39" borderId="12" xfId="0" applyFont="1" applyFill="1" applyBorder="1" applyAlignment="1">
      <alignment horizontal="centerContinuous" vertical="center" wrapText="1"/>
    </xf>
    <xf numFmtId="0" fontId="28" fillId="39" borderId="10" xfId="0" applyFont="1" applyFill="1" applyBorder="1" applyAlignment="1">
      <alignment horizontal="centerContinuous" vertical="center" wrapText="1"/>
    </xf>
    <xf numFmtId="4" fontId="28" fillId="39" borderId="10" xfId="0" applyNumberFormat="1" applyFont="1" applyFill="1" applyBorder="1" applyAlignment="1">
      <alignment horizontal="centerContinuous" vertical="center" wrapText="1"/>
    </xf>
    <xf numFmtId="0" fontId="28" fillId="39" borderId="13" xfId="0" applyFont="1" applyFill="1" applyBorder="1" applyAlignment="1">
      <alignment horizontal="centerContinuous" vertical="center" wrapText="1"/>
    </xf>
    <xf numFmtId="4" fontId="28" fillId="39" borderId="13" xfId="0" applyNumberFormat="1" applyFont="1" applyFill="1" applyBorder="1" applyAlignment="1">
      <alignment horizontal="centerContinuous" vertical="center" wrapText="1"/>
    </xf>
    <xf numFmtId="0" fontId="28" fillId="39" borderId="13" xfId="0" applyFont="1" applyFill="1" applyBorder="1" applyAlignment="1">
      <alignment vertical="center" wrapText="1"/>
    </xf>
    <xf numFmtId="4" fontId="28" fillId="39" borderId="14" xfId="0" applyNumberFormat="1" applyFont="1" applyFill="1" applyBorder="1" applyAlignment="1">
      <alignment horizontal="centerContinuous" vertical="center" wrapText="1"/>
    </xf>
    <xf numFmtId="4" fontId="20" fillId="41" borderId="12" xfId="48" applyNumberFormat="1" applyFont="1" applyFill="1" applyBorder="1" applyAlignment="1">
      <alignment horizontal="center" vertical="center" wrapText="1"/>
    </xf>
    <xf numFmtId="4" fontId="20" fillId="41" borderId="13" xfId="48" applyNumberFormat="1" applyFont="1" applyFill="1" applyBorder="1" applyAlignment="1">
      <alignment horizontal="center" vertical="center" wrapText="1"/>
    </xf>
    <xf numFmtId="4" fontId="20" fillId="41" borderId="14" xfId="48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Continuous" vertical="center" wrapText="1"/>
    </xf>
    <xf numFmtId="3" fontId="21" fillId="0" borderId="44" xfId="48" applyNumberFormat="1" applyFont="1" applyFill="1" applyBorder="1" applyAlignment="1">
      <alignment horizontal="centerContinuous"/>
    </xf>
    <xf numFmtId="4" fontId="21" fillId="0" borderId="42" xfId="48" applyNumberFormat="1" applyFont="1" applyFill="1" applyBorder="1" applyAlignment="1">
      <alignment horizontal="centerContinuous"/>
    </xf>
    <xf numFmtId="0" fontId="28" fillId="39" borderId="12" xfId="0" applyFont="1" applyFill="1" applyBorder="1" applyAlignment="1">
      <alignment horizontal="center" vertical="center" wrapText="1"/>
    </xf>
    <xf numFmtId="3" fontId="18" fillId="40" borderId="41" xfId="0" applyNumberFormat="1" applyFont="1" applyFill="1" applyBorder="1" applyAlignment="1">
      <alignment vertical="center" wrapText="1"/>
    </xf>
    <xf numFmtId="4" fontId="18" fillId="40" borderId="14" xfId="0" applyNumberFormat="1" applyFont="1" applyFill="1" applyBorder="1" applyAlignment="1">
      <alignment vertical="center" wrapText="1"/>
    </xf>
    <xf numFmtId="4" fontId="18" fillId="40" borderId="42" xfId="0" applyNumberFormat="1" applyFont="1" applyFill="1" applyBorder="1" applyAlignment="1">
      <alignment vertical="center" wrapText="1"/>
    </xf>
    <xf numFmtId="3" fontId="18" fillId="0" borderId="41" xfId="0" applyNumberFormat="1" applyFont="1" applyFill="1" applyBorder="1" applyAlignment="1">
      <alignment wrapText="1"/>
    </xf>
    <xf numFmtId="4" fontId="18" fillId="0" borderId="43" xfId="0" applyNumberFormat="1" applyFont="1" applyFill="1" applyBorder="1" applyAlignment="1">
      <alignment wrapText="1"/>
    </xf>
    <xf numFmtId="4" fontId="18" fillId="0" borderId="42" xfId="0" applyNumberFormat="1" applyFont="1" applyFill="1" applyBorder="1" applyAlignment="1">
      <alignment wrapText="1"/>
    </xf>
    <xf numFmtId="4" fontId="18" fillId="40" borderId="43" xfId="0" applyNumberFormat="1" applyFont="1" applyFill="1" applyBorder="1" applyAlignment="1">
      <alignment vertical="center" wrapText="1"/>
    </xf>
    <xf numFmtId="4" fontId="18" fillId="40" borderId="42" xfId="0" applyNumberFormat="1" applyFont="1" applyFill="1" applyBorder="1" applyAlignment="1">
      <alignment wrapText="1"/>
    </xf>
    <xf numFmtId="4" fontId="18" fillId="34" borderId="39" xfId="0" applyNumberFormat="1" applyFont="1" applyFill="1" applyBorder="1" applyAlignment="1">
      <alignment wrapText="1"/>
    </xf>
    <xf numFmtId="0" fontId="20" fillId="0" borderId="39" xfId="0" applyFont="1" applyFill="1" applyBorder="1" applyAlignment="1">
      <alignment horizontal="center" vertical="center"/>
    </xf>
    <xf numFmtId="3" fontId="20" fillId="40" borderId="73" xfId="48" applyNumberFormat="1" applyFont="1" applyFill="1" applyBorder="1" applyAlignment="1">
      <alignment horizontal="center" vertical="center"/>
    </xf>
    <xf numFmtId="4" fontId="20" fillId="40" borderId="24" xfId="48" applyNumberFormat="1" applyFont="1" applyFill="1" applyBorder="1" applyAlignment="1">
      <alignment vertical="center"/>
    </xf>
    <xf numFmtId="0" fontId="29" fillId="0" borderId="32" xfId="0" applyFont="1" applyFill="1" applyBorder="1" applyAlignment="1">
      <alignment horizontal="center"/>
    </xf>
    <xf numFmtId="4" fontId="21" fillId="40" borderId="56" xfId="48" applyNumberFormat="1" applyFont="1" applyFill="1" applyBorder="1" applyAlignment="1">
      <alignment vertical="center"/>
    </xf>
    <xf numFmtId="4" fontId="21" fillId="40" borderId="46" xfId="48" applyNumberFormat="1" applyFont="1" applyFill="1" applyBorder="1" applyAlignment="1">
      <alignment/>
    </xf>
    <xf numFmtId="0" fontId="29" fillId="0" borderId="53" xfId="0" applyFont="1" applyFill="1" applyBorder="1" applyAlignment="1">
      <alignment horizontal="center"/>
    </xf>
    <xf numFmtId="4" fontId="21" fillId="40" borderId="55" xfId="48" applyNumberFormat="1" applyFont="1" applyFill="1" applyBorder="1" applyAlignment="1">
      <alignment/>
    </xf>
    <xf numFmtId="0" fontId="29" fillId="0" borderId="60" xfId="0" applyFont="1" applyFill="1" applyBorder="1" applyAlignment="1">
      <alignment horizontal="center"/>
    </xf>
    <xf numFmtId="3" fontId="21" fillId="0" borderId="65" xfId="48" applyNumberFormat="1" applyFont="1" applyFill="1" applyBorder="1" applyAlignment="1">
      <alignment/>
    </xf>
    <xf numFmtId="4" fontId="21" fillId="0" borderId="66" xfId="48" applyNumberFormat="1" applyFont="1" applyFill="1" applyBorder="1" applyAlignment="1">
      <alignment/>
    </xf>
    <xf numFmtId="4" fontId="21" fillId="40" borderId="67" xfId="48" applyNumberFormat="1" applyFont="1" applyFill="1" applyBorder="1" applyAlignment="1">
      <alignment/>
    </xf>
    <xf numFmtId="4" fontId="21" fillId="0" borderId="67" xfId="48" applyNumberFormat="1" applyFont="1" applyFill="1" applyBorder="1" applyAlignment="1">
      <alignment/>
    </xf>
    <xf numFmtId="3" fontId="20" fillId="40" borderId="69" xfId="48" applyNumberFormat="1" applyFont="1" applyFill="1" applyBorder="1" applyAlignment="1">
      <alignment vertical="center"/>
    </xf>
    <xf numFmtId="3" fontId="20" fillId="40" borderId="41" xfId="48" applyNumberFormat="1" applyFont="1" applyFill="1" applyBorder="1" applyAlignment="1">
      <alignment horizontal="center" vertical="center"/>
    </xf>
    <xf numFmtId="3" fontId="20" fillId="0" borderId="41" xfId="48" applyNumberFormat="1" applyFont="1" applyFill="1" applyBorder="1" applyAlignment="1">
      <alignment/>
    </xf>
    <xf numFmtId="4" fontId="20" fillId="0" borderId="43" xfId="48" applyNumberFormat="1" applyFont="1" applyFill="1" applyBorder="1" applyAlignment="1">
      <alignment/>
    </xf>
    <xf numFmtId="4" fontId="20" fillId="40" borderId="43" xfId="48" applyNumberFormat="1" applyFont="1" applyFill="1" applyBorder="1" applyAlignment="1">
      <alignment vertical="center"/>
    </xf>
    <xf numFmtId="4" fontId="20" fillId="40" borderId="42" xfId="48" applyNumberFormat="1" applyFont="1" applyFill="1" applyBorder="1" applyAlignment="1">
      <alignment/>
    </xf>
    <xf numFmtId="3" fontId="21" fillId="0" borderId="52" xfId="0" applyNumberFormat="1" applyFont="1" applyFill="1" applyBorder="1" applyAlignment="1" quotePrefix="1">
      <alignment horizontal="center" vertical="center"/>
    </xf>
    <xf numFmtId="3" fontId="21" fillId="40" borderId="45" xfId="48" applyNumberFormat="1" applyFont="1" applyFill="1" applyBorder="1" applyAlignment="1">
      <alignment vertical="center"/>
    </xf>
    <xf numFmtId="3" fontId="21" fillId="0" borderId="53" xfId="0" applyNumberFormat="1" applyFont="1" applyFill="1" applyBorder="1" applyAlignment="1" quotePrefix="1">
      <alignment horizontal="center" vertical="center"/>
    </xf>
    <xf numFmtId="3" fontId="21" fillId="0" borderId="68" xfId="0" applyNumberFormat="1" applyFont="1" applyFill="1" applyBorder="1" applyAlignment="1" quotePrefix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4" fontId="20" fillId="40" borderId="42" xfId="48" applyNumberFormat="1" applyFont="1" applyFill="1" applyBorder="1" applyAlignment="1">
      <alignment/>
    </xf>
    <xf numFmtId="4" fontId="21" fillId="0" borderId="74" xfId="48" applyNumberFormat="1" applyFont="1" applyFill="1" applyBorder="1" applyAlignment="1">
      <alignment/>
    </xf>
    <xf numFmtId="4" fontId="21" fillId="0" borderId="63" xfId="48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4" fontId="21" fillId="40" borderId="21" xfId="48" applyNumberFormat="1" applyFont="1" applyFill="1" applyBorder="1" applyAlignment="1">
      <alignment vertical="center"/>
    </xf>
    <xf numFmtId="3" fontId="27" fillId="40" borderId="54" xfId="48" applyNumberFormat="1" applyFont="1" applyFill="1" applyBorder="1" applyAlignment="1">
      <alignment vertical="center"/>
    </xf>
    <xf numFmtId="4" fontId="27" fillId="40" borderId="49" xfId="48" applyNumberFormat="1" applyFont="1" applyFill="1" applyBorder="1" applyAlignment="1">
      <alignment vertical="center"/>
    </xf>
    <xf numFmtId="1" fontId="27" fillId="40" borderId="54" xfId="48" applyNumberFormat="1" applyFont="1" applyFill="1" applyBorder="1" applyAlignment="1">
      <alignment vertical="center"/>
    </xf>
    <xf numFmtId="4" fontId="27" fillId="40" borderId="55" xfId="48" applyNumberFormat="1" applyFont="1" applyFill="1" applyBorder="1" applyAlignment="1">
      <alignment vertical="center"/>
    </xf>
    <xf numFmtId="3" fontId="27" fillId="40" borderId="33" xfId="48" applyNumberFormat="1" applyFont="1" applyFill="1" applyBorder="1" applyAlignment="1">
      <alignment vertical="center"/>
    </xf>
    <xf numFmtId="4" fontId="27" fillId="40" borderId="56" xfId="48" applyNumberFormat="1" applyFont="1" applyFill="1" applyBorder="1" applyAlignment="1">
      <alignment vertical="center"/>
    </xf>
    <xf numFmtId="3" fontId="21" fillId="0" borderId="32" xfId="0" applyNumberFormat="1" applyFont="1" applyFill="1" applyBorder="1" applyAlignment="1" quotePrefix="1">
      <alignment horizontal="center" vertical="justify"/>
    </xf>
    <xf numFmtId="3" fontId="21" fillId="0" borderId="53" xfId="0" applyNumberFormat="1" applyFont="1" applyFill="1" applyBorder="1" applyAlignment="1" quotePrefix="1">
      <alignment horizontal="center" vertical="justify"/>
    </xf>
    <xf numFmtId="3" fontId="21" fillId="0" borderId="60" xfId="0" applyNumberFormat="1" applyFont="1" applyFill="1" applyBorder="1" applyAlignment="1" quotePrefix="1">
      <alignment horizontal="center" vertical="justify"/>
    </xf>
    <xf numFmtId="0" fontId="20" fillId="35" borderId="11" xfId="0" applyFont="1" applyFill="1" applyBorder="1" applyAlignment="1">
      <alignment horizontal="center" vertical="center" wrapText="1"/>
    </xf>
    <xf numFmtId="3" fontId="20" fillId="35" borderId="25" xfId="0" applyNumberFormat="1" applyFont="1" applyFill="1" applyBorder="1" applyAlignment="1">
      <alignment horizontal="right" vertical="center" wrapText="1"/>
    </xf>
    <xf numFmtId="4" fontId="20" fillId="35" borderId="75" xfId="0" applyNumberFormat="1" applyFont="1" applyFill="1" applyBorder="1" applyAlignment="1">
      <alignment horizontal="right" vertical="center" wrapText="1"/>
    </xf>
    <xf numFmtId="0" fontId="30" fillId="42" borderId="53" xfId="0" applyFont="1" applyFill="1" applyBorder="1" applyAlignment="1">
      <alignment horizontal="center" vertical="center" wrapText="1"/>
    </xf>
    <xf numFmtId="3" fontId="20" fillId="42" borderId="19" xfId="0" applyNumberFormat="1" applyFont="1" applyFill="1" applyBorder="1" applyAlignment="1">
      <alignment horizontal="right" vertical="center" wrapText="1"/>
    </xf>
    <xf numFmtId="4" fontId="20" fillId="42" borderId="61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center" vertical="center" wrapText="1"/>
    </xf>
    <xf numFmtId="3" fontId="20" fillId="33" borderId="45" xfId="48" applyNumberFormat="1" applyFont="1" applyFill="1" applyBorder="1" applyAlignment="1">
      <alignment horizontal="right" vertical="center"/>
    </xf>
    <xf numFmtId="4" fontId="20" fillId="33" borderId="46" xfId="48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3" fontId="20" fillId="33" borderId="73" xfId="48" applyNumberFormat="1" applyFont="1" applyFill="1" applyBorder="1" applyAlignment="1">
      <alignment/>
    </xf>
    <xf numFmtId="4" fontId="20" fillId="33" borderId="24" xfId="48" applyNumberFormat="1" applyFont="1" applyFill="1" applyBorder="1" applyAlignment="1">
      <alignment/>
    </xf>
    <xf numFmtId="0" fontId="21" fillId="33" borderId="11" xfId="0" applyFont="1" applyFill="1" applyBorder="1" applyAlignment="1">
      <alignment horizontal="center" vertical="center" wrapText="1"/>
    </xf>
    <xf numFmtId="3" fontId="20" fillId="33" borderId="50" xfId="48" applyNumberFormat="1" applyFont="1" applyFill="1" applyBorder="1" applyAlignment="1">
      <alignment/>
    </xf>
    <xf numFmtId="4" fontId="21" fillId="33" borderId="46" xfId="48" applyNumberFormat="1" applyFont="1" applyFill="1" applyBorder="1" applyAlignment="1">
      <alignment/>
    </xf>
    <xf numFmtId="0" fontId="29" fillId="0" borderId="60" xfId="0" applyFont="1" applyFill="1" applyBorder="1" applyAlignment="1">
      <alignment horizontal="center" vertical="center" wrapText="1"/>
    </xf>
    <xf numFmtId="3" fontId="20" fillId="33" borderId="41" xfId="48" applyNumberFormat="1" applyFont="1" applyFill="1" applyBorder="1" applyAlignment="1">
      <alignment vertical="center"/>
    </xf>
    <xf numFmtId="4" fontId="20" fillId="33" borderId="42" xfId="48" applyNumberFormat="1" applyFont="1" applyFill="1" applyBorder="1" applyAlignment="1">
      <alignment vertical="center"/>
    </xf>
    <xf numFmtId="3" fontId="20" fillId="0" borderId="44" xfId="48" applyNumberFormat="1" applyFont="1" applyFill="1" applyBorder="1" applyAlignment="1">
      <alignment/>
    </xf>
    <xf numFmtId="4" fontId="20" fillId="0" borderId="13" xfId="48" applyNumberFormat="1" applyFont="1" applyFill="1" applyBorder="1" applyAlignment="1">
      <alignment/>
    </xf>
    <xf numFmtId="3" fontId="20" fillId="33" borderId="33" xfId="48" applyNumberFormat="1" applyFont="1" applyFill="1" applyBorder="1" applyAlignment="1">
      <alignment vertical="center"/>
    </xf>
    <xf numFmtId="4" fontId="20" fillId="33" borderId="34" xfId="48" applyNumberFormat="1" applyFont="1" applyFill="1" applyBorder="1" applyAlignment="1">
      <alignment vertical="center"/>
    </xf>
    <xf numFmtId="3" fontId="20" fillId="33" borderId="73" xfId="48" applyNumberFormat="1" applyFont="1" applyFill="1" applyBorder="1" applyAlignment="1">
      <alignment vertical="center"/>
    </xf>
    <xf numFmtId="4" fontId="20" fillId="33" borderId="24" xfId="48" applyNumberFormat="1" applyFont="1" applyFill="1" applyBorder="1" applyAlignment="1">
      <alignment vertical="center"/>
    </xf>
    <xf numFmtId="0" fontId="20" fillId="39" borderId="39" xfId="0" applyFont="1" applyFill="1" applyBorder="1" applyAlignment="1">
      <alignment horizontal="center" vertical="center" wrapText="1"/>
    </xf>
    <xf numFmtId="3" fontId="20" fillId="39" borderId="44" xfId="48" applyNumberFormat="1" applyFont="1" applyFill="1" applyBorder="1" applyAlignment="1">
      <alignment vertical="center"/>
    </xf>
    <xf numFmtId="4" fontId="20" fillId="39" borderId="42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 wrapText="1"/>
    </xf>
    <xf numFmtId="3" fontId="20" fillId="33" borderId="44" xfId="48" applyNumberFormat="1" applyFont="1" applyFill="1" applyBorder="1" applyAlignment="1">
      <alignment vertical="center"/>
    </xf>
    <xf numFmtId="4" fontId="21" fillId="33" borderId="42" xfId="48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3" fontId="21" fillId="0" borderId="0" xfId="48" applyNumberFormat="1" applyFont="1" applyFill="1" applyBorder="1" applyAlignment="1">
      <alignment/>
    </xf>
    <xf numFmtId="4" fontId="21" fillId="0" borderId="0" xfId="48" applyNumberFormat="1" applyFont="1" applyFill="1" applyBorder="1" applyAlignment="1">
      <alignment/>
    </xf>
    <xf numFmtId="4" fontId="31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4" fillId="35" borderId="39" xfId="0" applyFont="1" applyFill="1" applyBorder="1" applyAlignment="1">
      <alignment horizontal="center" vertical="center" wrapText="1"/>
    </xf>
    <xf numFmtId="3" fontId="20" fillId="35" borderId="22" xfId="48" applyNumberFormat="1" applyFont="1" applyFill="1" applyBorder="1" applyAlignment="1">
      <alignment/>
    </xf>
    <xf numFmtId="4" fontId="20" fillId="35" borderId="24" xfId="48" applyNumberFormat="1" applyFont="1" applyFill="1" applyBorder="1" applyAlignment="1">
      <alignment/>
    </xf>
    <xf numFmtId="4" fontId="20" fillId="35" borderId="23" xfId="48" applyNumberFormat="1" applyFont="1" applyFill="1" applyBorder="1" applyAlignment="1">
      <alignment/>
    </xf>
    <xf numFmtId="3" fontId="20" fillId="35" borderId="41" xfId="48" applyNumberFormat="1" applyFont="1" applyFill="1" applyBorder="1" applyAlignment="1">
      <alignment/>
    </xf>
    <xf numFmtId="4" fontId="20" fillId="35" borderId="73" xfId="48" applyNumberFormat="1" applyFont="1" applyFill="1" applyBorder="1" applyAlignment="1">
      <alignment/>
    </xf>
    <xf numFmtId="4" fontId="20" fillId="34" borderId="15" xfId="48" applyNumberFormat="1" applyFont="1" applyFill="1" applyBorder="1" applyAlignment="1">
      <alignment/>
    </xf>
    <xf numFmtId="4" fontId="20" fillId="35" borderId="76" xfId="48" applyNumberFormat="1" applyFont="1" applyFill="1" applyBorder="1" applyAlignment="1">
      <alignment/>
    </xf>
    <xf numFmtId="4" fontId="20" fillId="35" borderId="39" xfId="48" applyNumberFormat="1" applyFont="1" applyFill="1" applyBorder="1" applyAlignment="1">
      <alignment/>
    </xf>
    <xf numFmtId="0" fontId="32" fillId="42" borderId="39" xfId="0" applyFont="1" applyFill="1" applyBorder="1" applyAlignment="1">
      <alignment horizontal="center" vertical="center" wrapText="1"/>
    </xf>
    <xf numFmtId="3" fontId="18" fillId="42" borderId="41" xfId="48" applyNumberFormat="1" applyFont="1" applyFill="1" applyBorder="1" applyAlignment="1">
      <alignment/>
    </xf>
    <xf numFmtId="4" fontId="18" fillId="42" borderId="42" xfId="48" applyNumberFormat="1" applyFont="1" applyFill="1" applyBorder="1" applyAlignment="1">
      <alignment/>
    </xf>
    <xf numFmtId="3" fontId="20" fillId="42" borderId="41" xfId="48" applyNumberFormat="1" applyFont="1" applyFill="1" applyBorder="1" applyAlignment="1">
      <alignment/>
    </xf>
    <xf numFmtId="4" fontId="20" fillId="42" borderId="42" xfId="48" applyNumberFormat="1" applyFont="1" applyFill="1" applyBorder="1" applyAlignment="1">
      <alignment/>
    </xf>
    <xf numFmtId="4" fontId="20" fillId="42" borderId="43" xfId="48" applyNumberFormat="1" applyFont="1" applyFill="1" applyBorder="1" applyAlignment="1">
      <alignment/>
    </xf>
    <xf numFmtId="4" fontId="20" fillId="42" borderId="39" xfId="48" applyNumberFormat="1" applyFont="1" applyFill="1" applyBorder="1" applyAlignment="1">
      <alignment/>
    </xf>
    <xf numFmtId="4" fontId="20" fillId="42" borderId="41" xfId="48" applyNumberFormat="1" applyFont="1" applyFill="1" applyBorder="1" applyAlignment="1">
      <alignment/>
    </xf>
    <xf numFmtId="4" fontId="20" fillId="42" borderId="44" xfId="48" applyNumberFormat="1" applyFont="1" applyFill="1" applyBorder="1" applyAlignment="1">
      <alignment/>
    </xf>
    <xf numFmtId="4" fontId="20" fillId="42" borderId="72" xfId="48" applyNumberFormat="1" applyFont="1" applyFill="1" applyBorder="1" applyAlignment="1">
      <alignment/>
    </xf>
    <xf numFmtId="0" fontId="25" fillId="34" borderId="16" xfId="0" applyFont="1" applyFill="1" applyBorder="1" applyAlignment="1">
      <alignment horizontal="center" vertical="center" wrapText="1"/>
    </xf>
    <xf numFmtId="3" fontId="18" fillId="40" borderId="33" xfId="48" applyNumberFormat="1" applyFont="1" applyFill="1" applyBorder="1" applyAlignment="1">
      <alignment vertical="center"/>
    </xf>
    <xf numFmtId="4" fontId="18" fillId="40" borderId="40" xfId="48" applyNumberFormat="1" applyFont="1" applyFill="1" applyBorder="1" applyAlignment="1">
      <alignment vertical="center"/>
    </xf>
    <xf numFmtId="3" fontId="27" fillId="34" borderId="33" xfId="48" applyNumberFormat="1" applyFont="1" applyFill="1" applyBorder="1" applyAlignment="1">
      <alignment/>
    </xf>
    <xf numFmtId="4" fontId="27" fillId="34" borderId="34" xfId="48" applyNumberFormat="1" applyFont="1" applyFill="1" applyBorder="1" applyAlignment="1">
      <alignment/>
    </xf>
    <xf numFmtId="3" fontId="18" fillId="34" borderId="33" xfId="48" applyNumberFormat="1" applyFont="1" applyFill="1" applyBorder="1" applyAlignment="1">
      <alignment/>
    </xf>
    <xf numFmtId="4" fontId="18" fillId="34" borderId="34" xfId="48" applyNumberFormat="1" applyFont="1" applyFill="1" applyBorder="1" applyAlignment="1">
      <alignment/>
    </xf>
    <xf numFmtId="3" fontId="18" fillId="34" borderId="45" xfId="48" applyNumberFormat="1" applyFont="1" applyFill="1" applyBorder="1" applyAlignment="1">
      <alignment/>
    </xf>
    <xf numFmtId="4" fontId="27" fillId="34" borderId="48" xfId="48" applyNumberFormat="1" applyFont="1" applyFill="1" applyBorder="1" applyAlignment="1">
      <alignment/>
    </xf>
    <xf numFmtId="4" fontId="18" fillId="34" borderId="46" xfId="48" applyNumberFormat="1" applyFont="1" applyFill="1" applyBorder="1" applyAlignment="1">
      <alignment/>
    </xf>
    <xf numFmtId="4" fontId="18" fillId="34" borderId="48" xfId="48" applyNumberFormat="1" applyFont="1" applyFill="1" applyBorder="1" applyAlignment="1">
      <alignment/>
    </xf>
    <xf numFmtId="0" fontId="25" fillId="34" borderId="77" xfId="0" applyFont="1" applyFill="1" applyBorder="1" applyAlignment="1">
      <alignment horizontal="center" vertical="center" wrapText="1"/>
    </xf>
    <xf numFmtId="3" fontId="27" fillId="34" borderId="54" xfId="48" applyNumberFormat="1" applyFont="1" applyFill="1" applyBorder="1" applyAlignment="1">
      <alignment/>
    </xf>
    <xf numFmtId="4" fontId="27" fillId="0" borderId="55" xfId="48" applyNumberFormat="1" applyFont="1" applyFill="1" applyBorder="1" applyAlignment="1">
      <alignment/>
    </xf>
    <xf numFmtId="3" fontId="27" fillId="0" borderId="54" xfId="48" applyNumberFormat="1" applyFont="1" applyFill="1" applyBorder="1" applyAlignment="1">
      <alignment/>
    </xf>
    <xf numFmtId="3" fontId="27" fillId="34" borderId="54" xfId="48" applyNumberFormat="1" applyFont="1" applyFill="1" applyBorder="1" applyAlignment="1">
      <alignment/>
    </xf>
    <xf numFmtId="4" fontId="27" fillId="34" borderId="56" xfId="48" applyNumberFormat="1" applyFont="1" applyFill="1" applyBorder="1" applyAlignment="1">
      <alignment/>
    </xf>
    <xf numFmtId="4" fontId="27" fillId="34" borderId="55" xfId="48" applyNumberFormat="1" applyFont="1" applyFill="1" applyBorder="1" applyAlignment="1">
      <alignment/>
    </xf>
    <xf numFmtId="3" fontId="21" fillId="34" borderId="0" xfId="48" applyNumberFormat="1" applyFont="1" applyFill="1" applyBorder="1" applyAlignment="1">
      <alignment/>
    </xf>
    <xf numFmtId="1" fontId="27" fillId="39" borderId="54" xfId="48" applyNumberFormat="1" applyFont="1" applyFill="1" applyBorder="1" applyAlignment="1">
      <alignment/>
    </xf>
    <xf numFmtId="4" fontId="27" fillId="39" borderId="55" xfId="48" applyNumberFormat="1" applyFont="1" applyFill="1" applyBorder="1" applyAlignment="1">
      <alignment/>
    </xf>
    <xf numFmtId="4" fontId="27" fillId="39" borderId="54" xfId="48" applyNumberFormat="1" applyFont="1" applyFill="1" applyBorder="1" applyAlignment="1">
      <alignment/>
    </xf>
    <xf numFmtId="3" fontId="27" fillId="39" borderId="54" xfId="48" applyNumberFormat="1" applyFont="1" applyFill="1" applyBorder="1" applyAlignment="1">
      <alignment/>
    </xf>
    <xf numFmtId="4" fontId="27" fillId="39" borderId="56" xfId="48" applyNumberFormat="1" applyFont="1" applyFill="1" applyBorder="1" applyAlignment="1">
      <alignment/>
    </xf>
    <xf numFmtId="3" fontId="27" fillId="39" borderId="54" xfId="48" applyNumberFormat="1" applyFont="1" applyFill="1" applyBorder="1" applyAlignment="1">
      <alignment/>
    </xf>
    <xf numFmtId="3" fontId="18" fillId="40" borderId="54" xfId="48" applyNumberFormat="1" applyFont="1" applyFill="1" applyBorder="1" applyAlignment="1">
      <alignment vertical="center"/>
    </xf>
    <xf numFmtId="4" fontId="18" fillId="40" borderId="57" xfId="48" applyNumberFormat="1" applyFont="1" applyFill="1" applyBorder="1" applyAlignment="1">
      <alignment vertical="center"/>
    </xf>
    <xf numFmtId="4" fontId="18" fillId="40" borderId="49" xfId="48" applyNumberFormat="1" applyFont="1" applyFill="1" applyBorder="1" applyAlignment="1">
      <alignment vertical="center"/>
    </xf>
    <xf numFmtId="4" fontId="18" fillId="40" borderId="56" xfId="48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 wrapText="1"/>
    </xf>
    <xf numFmtId="4" fontId="27" fillId="0" borderId="54" xfId="48" applyNumberFormat="1" applyFont="1" applyFill="1" applyBorder="1" applyAlignment="1">
      <alignment/>
    </xf>
    <xf numFmtId="4" fontId="18" fillId="0" borderId="55" xfId="48" applyNumberFormat="1" applyFont="1" applyFill="1" applyBorder="1" applyAlignment="1">
      <alignment/>
    </xf>
    <xf numFmtId="4" fontId="27" fillId="0" borderId="54" xfId="48" applyNumberFormat="1" applyFont="1" applyFill="1" applyBorder="1" applyAlignment="1">
      <alignment/>
    </xf>
    <xf numFmtId="4" fontId="27" fillId="0" borderId="56" xfId="48" applyNumberFormat="1" applyFont="1" applyFill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1" fontId="27" fillId="0" borderId="54" xfId="48" applyNumberFormat="1" applyFont="1" applyFill="1" applyBorder="1" applyAlignment="1">
      <alignment/>
    </xf>
    <xf numFmtId="3" fontId="27" fillId="0" borderId="54" xfId="48" applyNumberFormat="1" applyFon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1" fontId="27" fillId="0" borderId="19" xfId="48" applyNumberFormat="1" applyFont="1" applyFill="1" applyBorder="1" applyAlignment="1">
      <alignment/>
    </xf>
    <xf numFmtId="4" fontId="27" fillId="0" borderId="21" xfId="48" applyNumberFormat="1" applyFont="1" applyFill="1" applyBorder="1" applyAlignment="1">
      <alignment/>
    </xf>
    <xf numFmtId="4" fontId="27" fillId="0" borderId="19" xfId="48" applyNumberFormat="1" applyFont="1" applyFill="1" applyBorder="1" applyAlignment="1">
      <alignment/>
    </xf>
    <xf numFmtId="3" fontId="27" fillId="0" borderId="19" xfId="48" applyNumberFormat="1" applyFont="1" applyFill="1" applyBorder="1" applyAlignment="1">
      <alignment/>
    </xf>
    <xf numFmtId="4" fontId="18" fillId="0" borderId="21" xfId="48" applyNumberFormat="1" applyFont="1" applyFill="1" applyBorder="1" applyAlignment="1">
      <alignment/>
    </xf>
    <xf numFmtId="0" fontId="23" fillId="0" borderId="38" xfId="0" applyFont="1" applyFill="1" applyBorder="1" applyAlignment="1">
      <alignment horizontal="center" vertical="center" wrapText="1"/>
    </xf>
    <xf numFmtId="3" fontId="18" fillId="40" borderId="19" xfId="48" applyNumberFormat="1" applyFont="1" applyFill="1" applyBorder="1" applyAlignment="1">
      <alignment vertical="center"/>
    </xf>
    <xf numFmtId="4" fontId="18" fillId="40" borderId="61" xfId="48" applyNumberFormat="1" applyFont="1" applyFill="1" applyBorder="1" applyAlignment="1">
      <alignment vertical="center"/>
    </xf>
    <xf numFmtId="4" fontId="33" fillId="34" borderId="0" xfId="48" applyNumberFormat="1" applyFont="1" applyFill="1" applyBorder="1" applyAlignment="1">
      <alignment/>
    </xf>
    <xf numFmtId="0" fontId="27" fillId="34" borderId="0" xfId="0" applyFont="1" applyFill="1" applyBorder="1" applyAlignment="1">
      <alignment vertical="center"/>
    </xf>
    <xf numFmtId="3" fontId="20" fillId="34" borderId="0" xfId="48" applyNumberFormat="1" applyFont="1" applyFill="1" applyBorder="1" applyAlignment="1">
      <alignment/>
    </xf>
    <xf numFmtId="0" fontId="27" fillId="0" borderId="0" xfId="0" applyFont="1" applyBorder="1" applyAlignment="1">
      <alignment vertical="center"/>
    </xf>
    <xf numFmtId="0" fontId="23" fillId="0" borderId="78" xfId="0" applyFont="1" applyFill="1" applyBorder="1" applyAlignment="1">
      <alignment horizontal="center" vertical="center" wrapText="1"/>
    </xf>
    <xf numFmtId="4" fontId="27" fillId="0" borderId="65" xfId="48" applyNumberFormat="1" applyFont="1" applyFill="1" applyBorder="1" applyAlignment="1">
      <alignment/>
    </xf>
    <xf numFmtId="4" fontId="27" fillId="0" borderId="66" xfId="48" applyNumberFormat="1" applyFont="1" applyFill="1" applyBorder="1" applyAlignment="1">
      <alignment/>
    </xf>
    <xf numFmtId="4" fontId="27" fillId="34" borderId="67" xfId="48" applyNumberFormat="1" applyFont="1" applyFill="1" applyBorder="1" applyAlignment="1">
      <alignment/>
    </xf>
    <xf numFmtId="3" fontId="27" fillId="34" borderId="65" xfId="48" applyNumberFormat="1" applyFont="1" applyFill="1" applyBorder="1" applyAlignment="1">
      <alignment/>
    </xf>
    <xf numFmtId="4" fontId="27" fillId="34" borderId="66" xfId="48" applyNumberFormat="1" applyFont="1" applyFill="1" applyBorder="1" applyAlignment="1">
      <alignment/>
    </xf>
    <xf numFmtId="0" fontId="23" fillId="35" borderId="12" xfId="0" applyFont="1" applyFill="1" applyBorder="1" applyAlignment="1">
      <alignment horizontal="center" vertical="center" wrapText="1"/>
    </xf>
    <xf numFmtId="3" fontId="20" fillId="35" borderId="41" xfId="48" applyNumberFormat="1" applyFont="1" applyFill="1" applyBorder="1" applyAlignment="1">
      <alignment horizontal="center"/>
    </xf>
    <xf numFmtId="0" fontId="33" fillId="43" borderId="12" xfId="0" applyFont="1" applyFill="1" applyBorder="1" applyAlignment="1">
      <alignment horizontal="center" vertical="center" wrapText="1"/>
    </xf>
    <xf numFmtId="3" fontId="33" fillId="43" borderId="41" xfId="48" applyNumberFormat="1" applyFont="1" applyFill="1" applyBorder="1" applyAlignment="1">
      <alignment/>
    </xf>
    <xf numFmtId="4" fontId="33" fillId="43" borderId="42" xfId="48" applyNumberFormat="1" applyFont="1" applyFill="1" applyBorder="1" applyAlignment="1">
      <alignment/>
    </xf>
    <xf numFmtId="3" fontId="33" fillId="43" borderId="41" xfId="48" applyNumberFormat="1" applyFont="1" applyFill="1" applyBorder="1" applyAlignment="1">
      <alignment horizontal="center"/>
    </xf>
    <xf numFmtId="4" fontId="33" fillId="43" borderId="43" xfId="48" applyNumberFormat="1" applyFont="1" applyFill="1" applyBorder="1" applyAlignment="1">
      <alignment/>
    </xf>
    <xf numFmtId="4" fontId="33" fillId="43" borderId="39" xfId="48" applyNumberFormat="1" applyFont="1" applyFill="1" applyBorder="1" applyAlignment="1">
      <alignment/>
    </xf>
    <xf numFmtId="4" fontId="33" fillId="43" borderId="41" xfId="48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5" fillId="0" borderId="11" xfId="0" applyFont="1" applyBorder="1" applyAlignment="1">
      <alignment horizontal="center" wrapText="1"/>
    </xf>
    <xf numFmtId="0" fontId="18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wrapText="1"/>
    </xf>
    <xf numFmtId="0" fontId="18" fillId="34" borderId="47" xfId="0" applyFont="1" applyFill="1" applyBorder="1" applyAlignment="1">
      <alignment horizontal="center" vertical="center"/>
    </xf>
    <xf numFmtId="4" fontId="18" fillId="34" borderId="47" xfId="0" applyNumberFormat="1" applyFont="1" applyFill="1" applyBorder="1" applyAlignment="1">
      <alignment vertical="center"/>
    </xf>
    <xf numFmtId="0" fontId="18" fillId="34" borderId="66" xfId="0" applyFont="1" applyFill="1" applyBorder="1" applyAlignment="1">
      <alignment horizontal="center" vertical="center"/>
    </xf>
    <xf numFmtId="4" fontId="18" fillId="34" borderId="66" xfId="0" applyNumberFormat="1" applyFont="1" applyFill="1" applyBorder="1" applyAlignment="1">
      <alignment vertical="center"/>
    </xf>
    <xf numFmtId="3" fontId="27" fillId="0" borderId="44" xfId="48" applyNumberFormat="1" applyFont="1" applyFill="1" applyBorder="1" applyAlignment="1">
      <alignment/>
    </xf>
    <xf numFmtId="4" fontId="18" fillId="0" borderId="42" xfId="48" applyNumberFormat="1" applyFont="1" applyFill="1" applyBorder="1" applyAlignment="1">
      <alignment/>
    </xf>
    <xf numFmtId="4" fontId="27" fillId="0" borderId="41" xfId="48" applyNumberFormat="1" applyFont="1" applyFill="1" applyBorder="1" applyAlignment="1">
      <alignment/>
    </xf>
    <xf numFmtId="4" fontId="27" fillId="0" borderId="43" xfId="48" applyNumberFormat="1" applyFont="1" applyFill="1" applyBorder="1" applyAlignment="1">
      <alignment/>
    </xf>
    <xf numFmtId="4" fontId="27" fillId="0" borderId="42" xfId="48" applyNumberFormat="1" applyFont="1" applyFill="1" applyBorder="1" applyAlignment="1">
      <alignment/>
    </xf>
    <xf numFmtId="0" fontId="18" fillId="0" borderId="13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20" fillId="33" borderId="44" xfId="48" applyNumberFormat="1" applyFont="1" applyFill="1" applyBorder="1" applyAlignment="1">
      <alignment/>
    </xf>
    <xf numFmtId="4" fontId="21" fillId="33" borderId="42" xfId="48" applyNumberFormat="1" applyFont="1" applyFill="1" applyBorder="1" applyAlignment="1">
      <alignment/>
    </xf>
    <xf numFmtId="0" fontId="20" fillId="0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8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32.00390625" style="0" customWidth="1"/>
    <col min="2" max="2" width="6.28125" style="0" customWidth="1"/>
    <col min="3" max="3" width="12.7109375" style="0" customWidth="1"/>
    <col min="4" max="4" width="6.28125" style="0" customWidth="1"/>
    <col min="5" max="5" width="13.8515625" style="0" customWidth="1"/>
    <col min="6" max="6" width="6.28125" style="0" customWidth="1"/>
    <col min="7" max="7" width="12.8515625" style="0" customWidth="1"/>
    <col min="8" max="8" width="4.421875" style="0" customWidth="1"/>
    <col min="9" max="10" width="12.7109375" style="0" customWidth="1"/>
    <col min="11" max="11" width="6.57421875" style="0" customWidth="1"/>
    <col min="12" max="13" width="12.7109375" style="0" customWidth="1"/>
    <col min="14" max="14" width="14.7109375" style="0" customWidth="1"/>
    <col min="15" max="15" width="1.7109375" style="0" customWidth="1"/>
    <col min="16" max="16" width="12.28125" style="0" customWidth="1"/>
    <col min="18" max="18" width="11.140625" style="0" customWidth="1"/>
    <col min="19" max="19" width="11.57421875" style="0" customWidth="1"/>
    <col min="20" max="20" width="11.7109375" style="0" customWidth="1"/>
    <col min="21" max="21" width="1.7109375" style="0" customWidth="1"/>
    <col min="22" max="22" width="38.28125" style="4" customWidth="1"/>
    <col min="23" max="23" width="6.57421875" style="0" customWidth="1"/>
    <col min="24" max="24" width="17.00390625" style="0" bestFit="1" customWidth="1"/>
  </cols>
  <sheetData>
    <row r="1" spans="1:23" ht="15">
      <c r="A1" s="1" t="s">
        <v>0</v>
      </c>
      <c r="B1" s="1"/>
      <c r="C1" s="1"/>
      <c r="D1" s="2"/>
      <c r="E1" s="2"/>
      <c r="F1" s="2"/>
      <c r="G1" s="2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W1" s="5" t="s">
        <v>1</v>
      </c>
    </row>
    <row r="2" spans="1:24" ht="15">
      <c r="A2" s="443" t="s">
        <v>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</row>
    <row r="3" spans="1:20" ht="15">
      <c r="A3" s="7" t="s">
        <v>3</v>
      </c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</row>
    <row r="4" spans="1:15" ht="15">
      <c r="A4" s="7" t="s">
        <v>4</v>
      </c>
      <c r="B4" s="6"/>
      <c r="C4" s="8"/>
      <c r="D4" s="8"/>
      <c r="E4" s="8"/>
      <c r="F4" s="8"/>
      <c r="G4" s="8"/>
      <c r="H4" s="8"/>
      <c r="I4" s="8"/>
      <c r="J4" s="8"/>
      <c r="K4" s="8"/>
      <c r="L4" s="8"/>
      <c r="N4" s="8"/>
      <c r="O4" s="8"/>
    </row>
    <row r="5" spans="1:20" ht="16.5" customHeight="1" thickBot="1">
      <c r="A5" s="10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  <c r="T5" s="11"/>
    </row>
    <row r="6" spans="1:20" ht="13.5" customHeight="1" thickBot="1">
      <c r="A6" s="12" t="s">
        <v>6</v>
      </c>
      <c r="B6" s="13" t="s">
        <v>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P6" s="17" t="s">
        <v>8</v>
      </c>
      <c r="Q6" s="18"/>
      <c r="R6" s="18"/>
      <c r="S6" s="18"/>
      <c r="T6" s="19"/>
    </row>
    <row r="7" spans="1:24" ht="13.5" customHeight="1" thickBot="1">
      <c r="A7" s="20"/>
      <c r="B7" s="21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/>
      <c r="P7" s="25"/>
      <c r="Q7" s="26"/>
      <c r="R7" s="26"/>
      <c r="S7" s="26"/>
      <c r="T7" s="27"/>
      <c r="V7" s="17" t="s">
        <v>10</v>
      </c>
      <c r="W7" s="18"/>
      <c r="X7" s="19"/>
    </row>
    <row r="8" spans="1:24" ht="12.75" customHeight="1">
      <c r="A8" s="20"/>
      <c r="B8" s="28" t="s">
        <v>11</v>
      </c>
      <c r="C8" s="29" t="s">
        <v>12</v>
      </c>
      <c r="D8" s="28" t="s">
        <v>11</v>
      </c>
      <c r="E8" s="29" t="s">
        <v>13</v>
      </c>
      <c r="F8" s="30" t="s">
        <v>14</v>
      </c>
      <c r="G8" s="29" t="s">
        <v>15</v>
      </c>
      <c r="H8" s="31"/>
      <c r="I8" s="32" t="s">
        <v>16</v>
      </c>
      <c r="J8" s="33" t="s">
        <v>17</v>
      </c>
      <c r="K8" s="31"/>
      <c r="L8" s="32" t="s">
        <v>18</v>
      </c>
      <c r="M8" s="33" t="s">
        <v>19</v>
      </c>
      <c r="N8" s="34" t="s">
        <v>20</v>
      </c>
      <c r="O8" s="35"/>
      <c r="P8" s="36" t="s">
        <v>21</v>
      </c>
      <c r="Q8" s="37"/>
      <c r="R8" s="38" t="s">
        <v>22</v>
      </c>
      <c r="S8" s="37"/>
      <c r="T8" s="39" t="s">
        <v>23</v>
      </c>
      <c r="V8" s="12" t="s">
        <v>6</v>
      </c>
      <c r="W8" s="40" t="s">
        <v>14</v>
      </c>
      <c r="X8" s="41" t="s">
        <v>24</v>
      </c>
    </row>
    <row r="9" spans="1:24" ht="12.75" customHeight="1">
      <c r="A9" s="20"/>
      <c r="B9" s="42"/>
      <c r="C9" s="43"/>
      <c r="D9" s="42"/>
      <c r="E9" s="43"/>
      <c r="F9" s="44"/>
      <c r="G9" s="43"/>
      <c r="H9" s="45"/>
      <c r="I9" s="46"/>
      <c r="J9" s="47"/>
      <c r="K9" s="45"/>
      <c r="L9" s="46"/>
      <c r="M9" s="47"/>
      <c r="N9" s="48"/>
      <c r="O9" s="49"/>
      <c r="P9" s="50"/>
      <c r="Q9" s="51" t="s">
        <v>25</v>
      </c>
      <c r="R9" s="52"/>
      <c r="S9" s="51" t="s">
        <v>26</v>
      </c>
      <c r="T9" s="53"/>
      <c r="V9" s="20"/>
      <c r="W9" s="54"/>
      <c r="X9" s="48"/>
    </row>
    <row r="10" spans="1:24" ht="39" customHeight="1" thickBot="1">
      <c r="A10" s="55"/>
      <c r="B10" s="56"/>
      <c r="C10" s="57"/>
      <c r="D10" s="56"/>
      <c r="E10" s="57"/>
      <c r="F10" s="58"/>
      <c r="G10" s="57"/>
      <c r="H10" s="45" t="s">
        <v>14</v>
      </c>
      <c r="I10" s="59"/>
      <c r="J10" s="60"/>
      <c r="K10" s="45" t="s">
        <v>14</v>
      </c>
      <c r="L10" s="59"/>
      <c r="M10" s="60"/>
      <c r="N10" s="61"/>
      <c r="O10" s="49"/>
      <c r="P10" s="62"/>
      <c r="Q10" s="63" t="s">
        <v>27</v>
      </c>
      <c r="R10" s="64"/>
      <c r="S10" s="63" t="s">
        <v>28</v>
      </c>
      <c r="T10" s="65"/>
      <c r="V10" s="66"/>
      <c r="W10" s="67"/>
      <c r="X10" s="68"/>
    </row>
    <row r="11" spans="1:24" ht="13.5" customHeight="1" thickBot="1">
      <c r="A11" s="69" t="s">
        <v>29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49"/>
      <c r="P11" s="72" t="s">
        <v>29</v>
      </c>
      <c r="Q11" s="73"/>
      <c r="R11" s="73"/>
      <c r="S11" s="73"/>
      <c r="T11" s="74"/>
      <c r="V11" s="75" t="s">
        <v>29</v>
      </c>
      <c r="W11" s="76"/>
      <c r="X11" s="77"/>
    </row>
    <row r="12" spans="1:24" ht="15.75" thickBot="1">
      <c r="A12" s="78" t="s">
        <v>30</v>
      </c>
      <c r="B12" s="79">
        <f>B13</f>
        <v>0</v>
      </c>
      <c r="C12" s="80">
        <f>C13</f>
        <v>0</v>
      </c>
      <c r="D12" s="79">
        <f aca="true" t="shared" si="0" ref="D12:J12">D13</f>
        <v>0</v>
      </c>
      <c r="E12" s="80">
        <f>E13</f>
        <v>0</v>
      </c>
      <c r="F12" s="81">
        <f t="shared" si="0"/>
        <v>0</v>
      </c>
      <c r="G12" s="82">
        <f>G13</f>
        <v>0</v>
      </c>
      <c r="H12" s="79">
        <f t="shared" si="0"/>
        <v>0</v>
      </c>
      <c r="I12" s="83">
        <f t="shared" si="0"/>
        <v>0</v>
      </c>
      <c r="J12" s="80">
        <f t="shared" si="0"/>
        <v>0</v>
      </c>
      <c r="K12" s="81">
        <f>K13</f>
        <v>0</v>
      </c>
      <c r="L12" s="84">
        <f>L13</f>
        <v>0</v>
      </c>
      <c r="M12" s="82">
        <f>M13</f>
        <v>0</v>
      </c>
      <c r="N12" s="85">
        <f>N13</f>
        <v>0</v>
      </c>
      <c r="O12" s="86"/>
      <c r="P12" s="83">
        <f>P13</f>
        <v>0</v>
      </c>
      <c r="Q12" s="80">
        <f>Q13</f>
        <v>0</v>
      </c>
      <c r="R12" s="83">
        <f>R13</f>
        <v>0</v>
      </c>
      <c r="S12" s="80">
        <f>S13</f>
        <v>0</v>
      </c>
      <c r="T12" s="85">
        <f>T13</f>
        <v>0</v>
      </c>
      <c r="U12" s="87"/>
      <c r="V12" s="78" t="s">
        <v>30</v>
      </c>
      <c r="W12" s="79">
        <f>W13</f>
        <v>0</v>
      </c>
      <c r="X12" s="80">
        <f>X13</f>
        <v>0</v>
      </c>
    </row>
    <row r="13" spans="1:24" ht="12.75" customHeight="1" thickBot="1">
      <c r="A13" s="78" t="s">
        <v>31</v>
      </c>
      <c r="B13" s="79"/>
      <c r="C13" s="88"/>
      <c r="D13" s="79"/>
      <c r="E13" s="88"/>
      <c r="F13" s="81"/>
      <c r="G13" s="89"/>
      <c r="H13" s="79"/>
      <c r="I13" s="90"/>
      <c r="J13" s="88"/>
      <c r="K13" s="81"/>
      <c r="L13" s="91"/>
      <c r="M13" s="89"/>
      <c r="N13" s="92">
        <f aca="true" t="shared" si="1" ref="N13:N22">C13+E13+G13+I13+J13+L13+M13</f>
        <v>0</v>
      </c>
      <c r="O13" s="86"/>
      <c r="P13" s="93"/>
      <c r="Q13" s="94"/>
      <c r="R13" s="93"/>
      <c r="S13" s="94"/>
      <c r="T13" s="95">
        <f>SUM(P13:S13)</f>
        <v>0</v>
      </c>
      <c r="U13" s="87"/>
      <c r="V13" s="78" t="s">
        <v>31</v>
      </c>
      <c r="W13" s="79"/>
      <c r="X13" s="88"/>
    </row>
    <row r="14" spans="1:24" ht="14.25" customHeight="1" thickBot="1">
      <c r="A14" s="96" t="s">
        <v>32</v>
      </c>
      <c r="B14" s="97">
        <f aca="true" t="shared" si="2" ref="B14:N14">SUM(B15:B22)</f>
        <v>12</v>
      </c>
      <c r="C14" s="98">
        <f t="shared" si="2"/>
        <v>22526.510000000002</v>
      </c>
      <c r="D14" s="97">
        <f t="shared" si="2"/>
        <v>0</v>
      </c>
      <c r="E14" s="98">
        <f t="shared" si="2"/>
        <v>0</v>
      </c>
      <c r="F14" s="99">
        <f t="shared" si="2"/>
        <v>0</v>
      </c>
      <c r="G14" s="100">
        <f t="shared" si="2"/>
        <v>0</v>
      </c>
      <c r="H14" s="97">
        <f t="shared" si="2"/>
        <v>12</v>
      </c>
      <c r="I14" s="101">
        <f t="shared" si="2"/>
        <v>52036</v>
      </c>
      <c r="J14" s="98">
        <f t="shared" si="2"/>
        <v>0</v>
      </c>
      <c r="K14" s="99">
        <f t="shared" si="2"/>
        <v>0</v>
      </c>
      <c r="L14" s="102">
        <f t="shared" si="2"/>
        <v>0</v>
      </c>
      <c r="M14" s="100">
        <f t="shared" si="2"/>
        <v>0</v>
      </c>
      <c r="N14" s="103">
        <f t="shared" si="2"/>
        <v>74562.51000000001</v>
      </c>
      <c r="O14" s="104"/>
      <c r="P14" s="105">
        <f>SUM(P15:P22)</f>
        <v>0</v>
      </c>
      <c r="Q14" s="106">
        <f>SUM(Q15:Q22)</f>
        <v>2400</v>
      </c>
      <c r="R14" s="107">
        <f>SUM(R15:R22)</f>
        <v>0</v>
      </c>
      <c r="S14" s="106">
        <f>SUM(S15:S22)</f>
        <v>0</v>
      </c>
      <c r="T14" s="108">
        <f>SUM(T15:T22)</f>
        <v>2400</v>
      </c>
      <c r="V14" s="109" t="s">
        <v>32</v>
      </c>
      <c r="W14" s="110">
        <f>SUM(W15:W22)</f>
        <v>4</v>
      </c>
      <c r="X14" s="111">
        <f>SUM(X15:X22)</f>
        <v>6474.6</v>
      </c>
    </row>
    <row r="15" spans="1:24" ht="15">
      <c r="A15" s="112" t="s">
        <v>33</v>
      </c>
      <c r="B15" s="113"/>
      <c r="C15" s="114"/>
      <c r="D15" s="113"/>
      <c r="E15" s="114"/>
      <c r="F15" s="115"/>
      <c r="G15" s="116"/>
      <c r="H15" s="113"/>
      <c r="I15" s="117"/>
      <c r="J15" s="118"/>
      <c r="K15" s="119"/>
      <c r="L15" s="120"/>
      <c r="M15" s="121"/>
      <c r="N15" s="122">
        <f t="shared" si="1"/>
        <v>0</v>
      </c>
      <c r="O15" s="104"/>
      <c r="P15" s="123"/>
      <c r="Q15" s="124"/>
      <c r="R15" s="125"/>
      <c r="S15" s="126"/>
      <c r="T15" s="127">
        <f aca="true" t="shared" si="3" ref="T15:T22">SUM(P15:S15)</f>
        <v>0</v>
      </c>
      <c r="V15" s="128"/>
      <c r="W15" s="129"/>
      <c r="X15" s="130"/>
    </row>
    <row r="16" spans="1:24" ht="13.5" customHeight="1">
      <c r="A16" s="131" t="s">
        <v>34</v>
      </c>
      <c r="B16" s="132"/>
      <c r="C16" s="133"/>
      <c r="D16" s="132"/>
      <c r="E16" s="133"/>
      <c r="F16" s="134"/>
      <c r="G16" s="135"/>
      <c r="H16" s="132"/>
      <c r="I16" s="136"/>
      <c r="J16" s="137"/>
      <c r="K16" s="138"/>
      <c r="L16" s="139"/>
      <c r="M16" s="140"/>
      <c r="N16" s="122">
        <f t="shared" si="1"/>
        <v>0</v>
      </c>
      <c r="O16" s="141"/>
      <c r="P16" s="142"/>
      <c r="Q16" s="143"/>
      <c r="R16" s="144"/>
      <c r="S16" s="145"/>
      <c r="T16" s="146">
        <f t="shared" si="3"/>
        <v>0</v>
      </c>
      <c r="V16" s="147" t="s">
        <v>34</v>
      </c>
      <c r="W16" s="148"/>
      <c r="X16" s="149"/>
    </row>
    <row r="17" spans="1:24" ht="15">
      <c r="A17" s="131" t="s">
        <v>35</v>
      </c>
      <c r="B17" s="132"/>
      <c r="C17" s="133"/>
      <c r="D17" s="132"/>
      <c r="E17" s="133"/>
      <c r="F17" s="134"/>
      <c r="G17" s="135"/>
      <c r="H17" s="132"/>
      <c r="I17" s="136"/>
      <c r="J17" s="137"/>
      <c r="K17" s="138"/>
      <c r="L17" s="139"/>
      <c r="M17" s="140"/>
      <c r="N17" s="122">
        <f t="shared" si="1"/>
        <v>0</v>
      </c>
      <c r="O17" s="141"/>
      <c r="P17" s="142"/>
      <c r="Q17" s="143"/>
      <c r="R17" s="144"/>
      <c r="S17" s="145"/>
      <c r="T17" s="146">
        <f t="shared" si="3"/>
        <v>0</v>
      </c>
      <c r="V17" s="147" t="s">
        <v>35</v>
      </c>
      <c r="W17" s="148"/>
      <c r="X17" s="149"/>
    </row>
    <row r="18" spans="1:24" ht="15">
      <c r="A18" s="131" t="s">
        <v>36</v>
      </c>
      <c r="B18" s="150">
        <v>1</v>
      </c>
      <c r="C18" s="151">
        <v>3717.44</v>
      </c>
      <c r="D18" s="150"/>
      <c r="E18" s="152"/>
      <c r="F18" s="134"/>
      <c r="G18" s="135"/>
      <c r="H18" s="150">
        <v>1</v>
      </c>
      <c r="I18" s="153">
        <v>8658</v>
      </c>
      <c r="J18" s="137"/>
      <c r="K18" s="138"/>
      <c r="L18" s="139"/>
      <c r="M18" s="140"/>
      <c r="N18" s="122">
        <f t="shared" si="1"/>
        <v>12375.44</v>
      </c>
      <c r="O18" s="141"/>
      <c r="P18" s="142"/>
      <c r="Q18" s="154">
        <v>200</v>
      </c>
      <c r="R18" s="144"/>
      <c r="S18" s="145"/>
      <c r="T18" s="146">
        <f t="shared" si="3"/>
        <v>200</v>
      </c>
      <c r="V18" s="147" t="s">
        <v>36</v>
      </c>
      <c r="W18" s="148"/>
      <c r="X18" s="149"/>
    </row>
    <row r="19" spans="1:24" ht="15">
      <c r="A19" s="131" t="s">
        <v>37</v>
      </c>
      <c r="B19" s="150">
        <v>3</v>
      </c>
      <c r="C19" s="151">
        <v>5596.97</v>
      </c>
      <c r="D19" s="150"/>
      <c r="E19" s="152"/>
      <c r="F19" s="134"/>
      <c r="G19" s="135"/>
      <c r="H19" s="150">
        <v>3</v>
      </c>
      <c r="I19" s="153">
        <v>16374</v>
      </c>
      <c r="J19" s="137"/>
      <c r="K19" s="138"/>
      <c r="L19" s="139"/>
      <c r="M19" s="140"/>
      <c r="N19" s="122">
        <f t="shared" si="1"/>
        <v>21970.97</v>
      </c>
      <c r="O19" s="141"/>
      <c r="P19" s="142"/>
      <c r="Q19" s="154">
        <v>600</v>
      </c>
      <c r="R19" s="144"/>
      <c r="S19" s="145"/>
      <c r="T19" s="146">
        <f t="shared" si="3"/>
        <v>600</v>
      </c>
      <c r="V19" s="147" t="s">
        <v>37</v>
      </c>
      <c r="W19" s="155">
        <v>1</v>
      </c>
      <c r="X19" s="154">
        <v>2033.59</v>
      </c>
    </row>
    <row r="20" spans="1:24" ht="15">
      <c r="A20" s="131" t="s">
        <v>38</v>
      </c>
      <c r="B20" s="150">
        <v>8</v>
      </c>
      <c r="C20" s="151">
        <v>13212.1</v>
      </c>
      <c r="D20" s="150"/>
      <c r="E20" s="152"/>
      <c r="F20" s="134"/>
      <c r="G20" s="135"/>
      <c r="H20" s="150">
        <v>8</v>
      </c>
      <c r="I20" s="153">
        <v>27004</v>
      </c>
      <c r="J20" s="137"/>
      <c r="K20" s="138"/>
      <c r="L20" s="139"/>
      <c r="M20" s="140"/>
      <c r="N20" s="122">
        <f t="shared" si="1"/>
        <v>40216.1</v>
      </c>
      <c r="O20" s="141"/>
      <c r="P20" s="142"/>
      <c r="Q20" s="154">
        <v>1600</v>
      </c>
      <c r="R20" s="144"/>
      <c r="S20" s="145"/>
      <c r="T20" s="146">
        <f t="shared" si="3"/>
        <v>1600</v>
      </c>
      <c r="V20" s="147" t="s">
        <v>38</v>
      </c>
      <c r="W20" s="155">
        <v>1</v>
      </c>
      <c r="X20" s="154">
        <v>2731.49</v>
      </c>
    </row>
    <row r="21" spans="1:24" ht="15">
      <c r="A21" s="131" t="s">
        <v>39</v>
      </c>
      <c r="B21" s="150"/>
      <c r="C21" s="151"/>
      <c r="D21" s="150"/>
      <c r="E21" s="152"/>
      <c r="F21" s="134"/>
      <c r="G21" s="135"/>
      <c r="H21" s="150"/>
      <c r="I21" s="153"/>
      <c r="J21" s="137"/>
      <c r="K21" s="138"/>
      <c r="L21" s="139"/>
      <c r="M21" s="140"/>
      <c r="N21" s="122">
        <f t="shared" si="1"/>
        <v>0</v>
      </c>
      <c r="O21" s="141"/>
      <c r="P21" s="142"/>
      <c r="Q21" s="154"/>
      <c r="R21" s="144"/>
      <c r="S21" s="145"/>
      <c r="T21" s="146">
        <f t="shared" si="3"/>
        <v>0</v>
      </c>
      <c r="V21" s="147" t="s">
        <v>39</v>
      </c>
      <c r="W21" s="155"/>
      <c r="X21" s="154"/>
    </row>
    <row r="22" spans="1:24" ht="15.75" thickBot="1">
      <c r="A22" s="156" t="s">
        <v>40</v>
      </c>
      <c r="B22" s="157"/>
      <c r="C22" s="158"/>
      <c r="D22" s="157"/>
      <c r="E22" s="159"/>
      <c r="F22" s="160"/>
      <c r="G22" s="161"/>
      <c r="H22" s="157"/>
      <c r="I22" s="162"/>
      <c r="J22" s="163"/>
      <c r="K22" s="164"/>
      <c r="L22" s="165"/>
      <c r="M22" s="166"/>
      <c r="N22" s="122">
        <f t="shared" si="1"/>
        <v>0</v>
      </c>
      <c r="O22" s="141"/>
      <c r="P22" s="167"/>
      <c r="Q22" s="154"/>
      <c r="R22" s="144"/>
      <c r="S22" s="145"/>
      <c r="T22" s="168">
        <f t="shared" si="3"/>
        <v>0</v>
      </c>
      <c r="V22" s="169" t="s">
        <v>40</v>
      </c>
      <c r="W22" s="170">
        <v>2</v>
      </c>
      <c r="X22" s="171">
        <v>1709.52</v>
      </c>
    </row>
    <row r="23" spans="1:24" ht="15.75" thickBot="1">
      <c r="A23" s="172" t="s">
        <v>41</v>
      </c>
      <c r="B23" s="173">
        <f>SUM(B24:B29)</f>
        <v>12</v>
      </c>
      <c r="C23" s="174">
        <f>SUM(C24:C29)</f>
        <v>8452.2</v>
      </c>
      <c r="D23" s="175">
        <f>SUM(D24:D29)</f>
        <v>0</v>
      </c>
      <c r="E23" s="176">
        <f>SUM(E24:E29)</f>
        <v>0</v>
      </c>
      <c r="F23" s="177">
        <f>SUM(F24:F29)</f>
        <v>0</v>
      </c>
      <c r="G23" s="178">
        <f>SUM(F24:F29)</f>
        <v>0</v>
      </c>
      <c r="H23" s="173">
        <f>SUM(H24:H29)</f>
        <v>9</v>
      </c>
      <c r="I23" s="179">
        <f>SUM(I24:I29)</f>
        <v>10002</v>
      </c>
      <c r="J23" s="98">
        <f>SUM(J24:J29)</f>
        <v>0</v>
      </c>
      <c r="K23" s="180">
        <f>SUM(K24:K29)</f>
        <v>0</v>
      </c>
      <c r="L23" s="181">
        <f>SUM(L24:L29)</f>
        <v>0</v>
      </c>
      <c r="M23" s="182">
        <f>SUM(M24:M29)</f>
        <v>0</v>
      </c>
      <c r="N23" s="183">
        <f>SUM(N24:N29)</f>
        <v>18454.2</v>
      </c>
      <c r="O23" s="141"/>
      <c r="P23" s="105">
        <f>SUM(P24:P29)</f>
        <v>0</v>
      </c>
      <c r="Q23" s="184">
        <f>SUM(Q24:Q29)</f>
        <v>1800</v>
      </c>
      <c r="R23" s="107">
        <f>SUM(R24:R29)</f>
        <v>0</v>
      </c>
      <c r="S23" s="106">
        <f>SUM(S24:S29)</f>
        <v>0</v>
      </c>
      <c r="T23" s="185">
        <f>SUM(T24:T29)</f>
        <v>1800</v>
      </c>
      <c r="V23" s="186" t="s">
        <v>42</v>
      </c>
      <c r="W23" s="187">
        <f>SUM(W24:W29)</f>
        <v>10</v>
      </c>
      <c r="X23" s="188">
        <f>SUM(X24:X29)</f>
        <v>6959.26</v>
      </c>
    </row>
    <row r="24" spans="1:24" ht="15">
      <c r="A24" s="112" t="s">
        <v>43</v>
      </c>
      <c r="B24" s="150"/>
      <c r="C24" s="151"/>
      <c r="D24" s="150"/>
      <c r="E24" s="152"/>
      <c r="F24" s="134"/>
      <c r="G24" s="135"/>
      <c r="H24" s="150"/>
      <c r="I24" s="153"/>
      <c r="J24" s="114"/>
      <c r="K24" s="189"/>
      <c r="L24" s="190"/>
      <c r="M24" s="191"/>
      <c r="N24" s="122">
        <f aca="true" t="shared" si="4" ref="N24:N29">C24+E24+G24+I24+J24+L24+M24</f>
        <v>0</v>
      </c>
      <c r="O24" s="141"/>
      <c r="P24" s="123"/>
      <c r="Q24" s="192"/>
      <c r="R24" s="125"/>
      <c r="S24" s="126"/>
      <c r="T24" s="127">
        <f aca="true" t="shared" si="5" ref="T24:T29">SUM(P24:S24)</f>
        <v>0</v>
      </c>
      <c r="V24" s="193" t="s">
        <v>44</v>
      </c>
      <c r="W24" s="194">
        <v>3</v>
      </c>
      <c r="X24" s="192">
        <v>1571.1</v>
      </c>
    </row>
    <row r="25" spans="1:24" ht="15">
      <c r="A25" s="195" t="s">
        <v>45</v>
      </c>
      <c r="B25" s="150"/>
      <c r="C25" s="151"/>
      <c r="D25" s="150"/>
      <c r="E25" s="152"/>
      <c r="F25" s="134"/>
      <c r="G25" s="135"/>
      <c r="H25" s="150"/>
      <c r="I25" s="153"/>
      <c r="J25" s="133"/>
      <c r="K25" s="138"/>
      <c r="L25" s="139"/>
      <c r="M25" s="140"/>
      <c r="N25" s="122">
        <f t="shared" si="4"/>
        <v>0</v>
      </c>
      <c r="O25" s="141"/>
      <c r="P25" s="142"/>
      <c r="Q25" s="154"/>
      <c r="R25" s="144"/>
      <c r="S25" s="145"/>
      <c r="T25" s="146">
        <f t="shared" si="5"/>
        <v>0</v>
      </c>
      <c r="V25" s="195" t="s">
        <v>46</v>
      </c>
      <c r="W25" s="155">
        <v>1</v>
      </c>
      <c r="X25" s="154">
        <v>781.28</v>
      </c>
    </row>
    <row r="26" spans="1:24" ht="15">
      <c r="A26" s="195" t="s">
        <v>47</v>
      </c>
      <c r="B26" s="150"/>
      <c r="C26" s="151"/>
      <c r="D26" s="150"/>
      <c r="E26" s="152"/>
      <c r="F26" s="134"/>
      <c r="G26" s="135"/>
      <c r="H26" s="150"/>
      <c r="I26" s="153"/>
      <c r="J26" s="133"/>
      <c r="K26" s="138"/>
      <c r="L26" s="139"/>
      <c r="M26" s="140"/>
      <c r="N26" s="122">
        <f t="shared" si="4"/>
        <v>0</v>
      </c>
      <c r="O26" s="141"/>
      <c r="P26" s="142"/>
      <c r="Q26" s="154"/>
      <c r="R26" s="144"/>
      <c r="S26" s="145"/>
      <c r="T26" s="146">
        <f t="shared" si="5"/>
        <v>0</v>
      </c>
      <c r="V26" s="195" t="s">
        <v>48</v>
      </c>
      <c r="W26" s="155">
        <v>3</v>
      </c>
      <c r="X26" s="154">
        <v>2362.16</v>
      </c>
    </row>
    <row r="27" spans="1:24" ht="15">
      <c r="A27" s="195" t="s">
        <v>49</v>
      </c>
      <c r="B27" s="150">
        <v>4</v>
      </c>
      <c r="C27" s="151">
        <v>2853.52</v>
      </c>
      <c r="D27" s="150"/>
      <c r="E27" s="152"/>
      <c r="F27" s="134"/>
      <c r="G27" s="135"/>
      <c r="H27" s="150">
        <v>2</v>
      </c>
      <c r="I27" s="153">
        <v>2236</v>
      </c>
      <c r="J27" s="133"/>
      <c r="K27" s="138"/>
      <c r="L27" s="139"/>
      <c r="M27" s="140"/>
      <c r="N27" s="122">
        <f t="shared" si="4"/>
        <v>5089.52</v>
      </c>
      <c r="O27" s="141"/>
      <c r="P27" s="142"/>
      <c r="Q27" s="154">
        <v>400</v>
      </c>
      <c r="R27" s="144"/>
      <c r="S27" s="145"/>
      <c r="T27" s="146">
        <f t="shared" si="5"/>
        <v>400</v>
      </c>
      <c r="V27" s="195" t="s">
        <v>50</v>
      </c>
      <c r="W27" s="155">
        <v>2</v>
      </c>
      <c r="X27" s="154">
        <v>1433.28</v>
      </c>
    </row>
    <row r="28" spans="1:24" ht="15">
      <c r="A28" s="195" t="s">
        <v>51</v>
      </c>
      <c r="B28" s="150">
        <v>4</v>
      </c>
      <c r="C28" s="151">
        <v>2705.42</v>
      </c>
      <c r="D28" s="150"/>
      <c r="E28" s="152"/>
      <c r="F28" s="134"/>
      <c r="G28" s="135"/>
      <c r="H28" s="150">
        <v>4</v>
      </c>
      <c r="I28" s="153">
        <v>4472</v>
      </c>
      <c r="J28" s="133"/>
      <c r="K28" s="138"/>
      <c r="L28" s="139"/>
      <c r="M28" s="140"/>
      <c r="N28" s="122">
        <f t="shared" si="4"/>
        <v>7177.42</v>
      </c>
      <c r="O28" s="141"/>
      <c r="P28" s="142"/>
      <c r="Q28" s="154">
        <v>800</v>
      </c>
      <c r="R28" s="144"/>
      <c r="S28" s="145"/>
      <c r="T28" s="146">
        <f t="shared" si="5"/>
        <v>800</v>
      </c>
      <c r="V28" s="195" t="s">
        <v>52</v>
      </c>
      <c r="W28" s="155">
        <v>1</v>
      </c>
      <c r="X28" s="154">
        <v>811.44</v>
      </c>
    </row>
    <row r="29" spans="1:24" ht="15.75" thickBot="1">
      <c r="A29" s="196" t="s">
        <v>53</v>
      </c>
      <c r="B29" s="150">
        <v>4</v>
      </c>
      <c r="C29" s="151">
        <v>2893.26</v>
      </c>
      <c r="D29" s="150"/>
      <c r="E29" s="152"/>
      <c r="F29" s="134"/>
      <c r="G29" s="135"/>
      <c r="H29" s="150">
        <v>3</v>
      </c>
      <c r="I29" s="153">
        <v>3294</v>
      </c>
      <c r="J29" s="197"/>
      <c r="K29" s="164"/>
      <c r="L29" s="165"/>
      <c r="M29" s="166"/>
      <c r="N29" s="122">
        <f t="shared" si="4"/>
        <v>6187.26</v>
      </c>
      <c r="O29" s="141"/>
      <c r="P29" s="167"/>
      <c r="Q29" s="171">
        <v>600</v>
      </c>
      <c r="R29" s="198"/>
      <c r="S29" s="199"/>
      <c r="T29" s="168">
        <f t="shared" si="5"/>
        <v>600</v>
      </c>
      <c r="V29" s="200" t="s">
        <v>54</v>
      </c>
      <c r="W29" s="170"/>
      <c r="X29" s="171"/>
    </row>
    <row r="30" spans="1:24" ht="15.75" thickBot="1">
      <c r="A30" s="201" t="s">
        <v>55</v>
      </c>
      <c r="B30" s="173">
        <f>SUM(B31:B36)</f>
        <v>73</v>
      </c>
      <c r="C30" s="202">
        <f>SUM(C31:C36)</f>
        <v>46156.06999999999</v>
      </c>
      <c r="D30" s="203">
        <f>SUM(D31:D36)</f>
        <v>1</v>
      </c>
      <c r="E30" s="204">
        <f>SUM(E31:E36)</f>
        <v>597.51</v>
      </c>
      <c r="F30" s="99">
        <f aca="true" t="shared" si="6" ref="F30:N30">SUM(F31:F36)</f>
        <v>0</v>
      </c>
      <c r="G30" s="178">
        <f t="shared" si="6"/>
        <v>0</v>
      </c>
      <c r="H30" s="173">
        <f t="shared" si="6"/>
        <v>46</v>
      </c>
      <c r="I30" s="179">
        <f t="shared" si="6"/>
        <v>49910.03999999999</v>
      </c>
      <c r="J30" s="111">
        <f t="shared" si="6"/>
        <v>0</v>
      </c>
      <c r="K30" s="180">
        <f t="shared" si="6"/>
        <v>0</v>
      </c>
      <c r="L30" s="181">
        <f t="shared" si="6"/>
        <v>0</v>
      </c>
      <c r="M30" s="182">
        <f t="shared" si="6"/>
        <v>0</v>
      </c>
      <c r="N30" s="185">
        <f t="shared" si="6"/>
        <v>96663.62</v>
      </c>
      <c r="O30" s="104"/>
      <c r="P30" s="105">
        <f>SUM(P31:P36)</f>
        <v>0</v>
      </c>
      <c r="Q30" s="205">
        <f>SUM(Q31:Q36)</f>
        <v>9200</v>
      </c>
      <c r="R30" s="105">
        <f>SUM(R31:R36)</f>
        <v>0</v>
      </c>
      <c r="S30" s="111">
        <f>SUM(S31:S36)</f>
        <v>0</v>
      </c>
      <c r="T30" s="185">
        <f>SUM(T31:T36)</f>
        <v>9200</v>
      </c>
      <c r="V30" s="206" t="s">
        <v>56</v>
      </c>
      <c r="W30" s="187">
        <f>SUM(W31:W36)</f>
        <v>250</v>
      </c>
      <c r="X30" s="188">
        <f>SUM(X31:X36)</f>
        <v>184857.68</v>
      </c>
    </row>
    <row r="31" spans="1:24" ht="15">
      <c r="A31" s="207" t="s">
        <v>57</v>
      </c>
      <c r="B31" s="150">
        <v>11</v>
      </c>
      <c r="C31" s="151">
        <v>6976.05</v>
      </c>
      <c r="D31" s="150">
        <v>1</v>
      </c>
      <c r="E31" s="152">
        <v>597.51</v>
      </c>
      <c r="F31" s="134"/>
      <c r="G31" s="135"/>
      <c r="H31" s="150">
        <v>6</v>
      </c>
      <c r="I31" s="153">
        <v>6262.1</v>
      </c>
      <c r="J31" s="114"/>
      <c r="K31" s="189"/>
      <c r="L31" s="190"/>
      <c r="M31" s="191"/>
      <c r="N31" s="122">
        <f aca="true" t="shared" si="7" ref="N31:N36">C31+E31+G31+I31+J31+L31+M31</f>
        <v>13835.66</v>
      </c>
      <c r="O31" s="141"/>
      <c r="P31" s="123"/>
      <c r="Q31" s="192">
        <v>1200</v>
      </c>
      <c r="R31" s="125"/>
      <c r="S31" s="126"/>
      <c r="T31" s="127">
        <f aca="true" t="shared" si="8" ref="T31:T36">SUM(P31:S31)</f>
        <v>1200</v>
      </c>
      <c r="V31" s="208" t="s">
        <v>58</v>
      </c>
      <c r="W31" s="194">
        <v>233</v>
      </c>
      <c r="X31" s="192">
        <v>174132.99</v>
      </c>
    </row>
    <row r="32" spans="1:24" ht="15">
      <c r="A32" s="131" t="s">
        <v>59</v>
      </c>
      <c r="B32" s="150">
        <v>17</v>
      </c>
      <c r="C32" s="151">
        <v>11199.09</v>
      </c>
      <c r="D32" s="150"/>
      <c r="E32" s="152"/>
      <c r="F32" s="134"/>
      <c r="G32" s="135"/>
      <c r="H32" s="150">
        <v>10</v>
      </c>
      <c r="I32" s="153">
        <v>11150</v>
      </c>
      <c r="J32" s="133"/>
      <c r="K32" s="138"/>
      <c r="L32" s="139"/>
      <c r="M32" s="140"/>
      <c r="N32" s="122">
        <f t="shared" si="7"/>
        <v>22349.09</v>
      </c>
      <c r="O32" s="141"/>
      <c r="P32" s="142"/>
      <c r="Q32" s="154">
        <v>2000</v>
      </c>
      <c r="R32" s="144"/>
      <c r="S32" s="145"/>
      <c r="T32" s="146">
        <f t="shared" si="8"/>
        <v>2000</v>
      </c>
      <c r="V32" s="147" t="s">
        <v>60</v>
      </c>
      <c r="W32" s="155">
        <v>15</v>
      </c>
      <c r="X32" s="154">
        <v>9623.28</v>
      </c>
    </row>
    <row r="33" spans="1:24" ht="15">
      <c r="A33" s="131" t="s">
        <v>61</v>
      </c>
      <c r="B33" s="150">
        <v>16</v>
      </c>
      <c r="C33" s="151">
        <v>9696.1</v>
      </c>
      <c r="D33" s="150"/>
      <c r="E33" s="152"/>
      <c r="F33" s="134"/>
      <c r="G33" s="135"/>
      <c r="H33" s="150">
        <v>13</v>
      </c>
      <c r="I33" s="153">
        <v>14302.46</v>
      </c>
      <c r="J33" s="133"/>
      <c r="K33" s="138"/>
      <c r="L33" s="139"/>
      <c r="M33" s="140"/>
      <c r="N33" s="122">
        <f t="shared" si="7"/>
        <v>23998.559999999998</v>
      </c>
      <c r="O33" s="141"/>
      <c r="P33" s="142"/>
      <c r="Q33" s="154">
        <v>2600</v>
      </c>
      <c r="R33" s="144"/>
      <c r="S33" s="145"/>
      <c r="T33" s="146">
        <f t="shared" si="8"/>
        <v>2600</v>
      </c>
      <c r="V33" s="147" t="s">
        <v>62</v>
      </c>
      <c r="W33" s="155">
        <v>2</v>
      </c>
      <c r="X33" s="154">
        <v>1101.41</v>
      </c>
    </row>
    <row r="34" spans="1:24" ht="15">
      <c r="A34" s="131" t="s">
        <v>63</v>
      </c>
      <c r="B34" s="150">
        <v>13</v>
      </c>
      <c r="C34" s="151">
        <v>7943.57</v>
      </c>
      <c r="D34" s="150"/>
      <c r="E34" s="152"/>
      <c r="F34" s="134"/>
      <c r="G34" s="135"/>
      <c r="H34" s="150">
        <v>14</v>
      </c>
      <c r="I34" s="153">
        <v>15446.1</v>
      </c>
      <c r="J34" s="133"/>
      <c r="K34" s="138"/>
      <c r="L34" s="139"/>
      <c r="M34" s="140"/>
      <c r="N34" s="122">
        <f t="shared" si="7"/>
        <v>23389.67</v>
      </c>
      <c r="O34" s="141"/>
      <c r="P34" s="142"/>
      <c r="Q34" s="154">
        <v>2800</v>
      </c>
      <c r="R34" s="144"/>
      <c r="S34" s="145"/>
      <c r="T34" s="146">
        <f t="shared" si="8"/>
        <v>2800</v>
      </c>
      <c r="V34" s="147" t="s">
        <v>64</v>
      </c>
      <c r="W34" s="155"/>
      <c r="X34" s="154"/>
    </row>
    <row r="35" spans="1:24" ht="15">
      <c r="A35" s="131" t="s">
        <v>65</v>
      </c>
      <c r="B35" s="150">
        <v>13</v>
      </c>
      <c r="C35" s="151">
        <v>8402.13</v>
      </c>
      <c r="D35" s="150"/>
      <c r="E35" s="152"/>
      <c r="F35" s="134"/>
      <c r="G35" s="135"/>
      <c r="H35" s="150">
        <v>1</v>
      </c>
      <c r="I35" s="153">
        <v>573.38</v>
      </c>
      <c r="J35" s="133"/>
      <c r="K35" s="138"/>
      <c r="L35" s="139"/>
      <c r="M35" s="140"/>
      <c r="N35" s="122">
        <f t="shared" si="7"/>
        <v>8975.509999999998</v>
      </c>
      <c r="O35" s="141"/>
      <c r="P35" s="142"/>
      <c r="Q35" s="154">
        <v>200</v>
      </c>
      <c r="R35" s="144"/>
      <c r="S35" s="145"/>
      <c r="T35" s="146">
        <f t="shared" si="8"/>
        <v>200</v>
      </c>
      <c r="V35" s="147" t="s">
        <v>66</v>
      </c>
      <c r="W35" s="155"/>
      <c r="X35" s="154"/>
    </row>
    <row r="36" spans="1:24" ht="15.75" thickBot="1">
      <c r="A36" s="156" t="s">
        <v>67</v>
      </c>
      <c r="B36" s="150">
        <v>3</v>
      </c>
      <c r="C36" s="151">
        <v>1939.13</v>
      </c>
      <c r="D36" s="150"/>
      <c r="E36" s="152"/>
      <c r="F36" s="134"/>
      <c r="G36" s="135"/>
      <c r="H36" s="150">
        <v>2</v>
      </c>
      <c r="I36" s="153">
        <v>2176</v>
      </c>
      <c r="J36" s="197"/>
      <c r="K36" s="164"/>
      <c r="L36" s="165"/>
      <c r="M36" s="166"/>
      <c r="N36" s="122">
        <f t="shared" si="7"/>
        <v>4115.13</v>
      </c>
      <c r="O36" s="141"/>
      <c r="P36" s="167"/>
      <c r="Q36" s="171">
        <v>400</v>
      </c>
      <c r="R36" s="198"/>
      <c r="S36" s="199"/>
      <c r="T36" s="168">
        <f t="shared" si="8"/>
        <v>400</v>
      </c>
      <c r="V36" s="169" t="s">
        <v>68</v>
      </c>
      <c r="W36" s="170"/>
      <c r="X36" s="171"/>
    </row>
    <row r="37" spans="1:24" ht="15.75" thickBot="1">
      <c r="A37" s="172" t="s">
        <v>69</v>
      </c>
      <c r="B37" s="173">
        <f>SUM(B38:B42)</f>
        <v>24</v>
      </c>
      <c r="C37" s="202">
        <f>SUM(C38:C42)</f>
        <v>15061.079999999998</v>
      </c>
      <c r="D37" s="173">
        <f>SUM(D38:D42)</f>
        <v>0</v>
      </c>
      <c r="E37" s="204">
        <f>SUM(E38:E42)</f>
        <v>0</v>
      </c>
      <c r="F37" s="99">
        <f aca="true" t="shared" si="9" ref="F37:N37">SUM(F38:F42)</f>
        <v>0</v>
      </c>
      <c r="G37" s="209">
        <f t="shared" si="9"/>
        <v>0</v>
      </c>
      <c r="H37" s="173">
        <f t="shared" si="9"/>
        <v>10</v>
      </c>
      <c r="I37" s="179">
        <f t="shared" si="9"/>
        <v>10361.02</v>
      </c>
      <c r="J37" s="98">
        <f t="shared" si="9"/>
        <v>0</v>
      </c>
      <c r="K37" s="180">
        <f t="shared" si="9"/>
        <v>0</v>
      </c>
      <c r="L37" s="181">
        <f t="shared" si="9"/>
        <v>0</v>
      </c>
      <c r="M37" s="182">
        <f t="shared" si="9"/>
        <v>0</v>
      </c>
      <c r="N37" s="210">
        <f t="shared" si="9"/>
        <v>25422.1</v>
      </c>
      <c r="O37" s="104"/>
      <c r="P37" s="211">
        <f>SUM(P38:P42)</f>
        <v>0</v>
      </c>
      <c r="Q37" s="205">
        <f>SUM(Q38:Q42)</f>
        <v>2000</v>
      </c>
      <c r="R37" s="212">
        <f>SUM(R38:R42)</f>
        <v>0</v>
      </c>
      <c r="S37" s="213">
        <f>SUM(S38:S42)</f>
        <v>0</v>
      </c>
      <c r="T37" s="185">
        <f>SUM(T38:T42)</f>
        <v>2000</v>
      </c>
      <c r="V37" s="214" t="s">
        <v>70</v>
      </c>
      <c r="W37" s="187">
        <f>SUM(W38:W42)</f>
        <v>4</v>
      </c>
      <c r="X37" s="188">
        <f>SUM(X38:X42)</f>
        <v>2487.29</v>
      </c>
    </row>
    <row r="38" spans="1:24" ht="15">
      <c r="A38" s="207" t="s">
        <v>71</v>
      </c>
      <c r="B38" s="150">
        <v>3</v>
      </c>
      <c r="C38" s="151">
        <v>1873.4</v>
      </c>
      <c r="D38" s="150"/>
      <c r="E38" s="152"/>
      <c r="F38" s="134"/>
      <c r="G38" s="135"/>
      <c r="H38" s="150">
        <v>1</v>
      </c>
      <c r="I38" s="153">
        <v>1118</v>
      </c>
      <c r="J38" s="114"/>
      <c r="K38" s="189"/>
      <c r="L38" s="190"/>
      <c r="M38" s="191"/>
      <c r="N38" s="122">
        <f>C38+E38+G38+I38+J38+L38+M38</f>
        <v>2991.4</v>
      </c>
      <c r="O38" s="141"/>
      <c r="P38" s="123"/>
      <c r="Q38" s="192">
        <v>200</v>
      </c>
      <c r="R38" s="125"/>
      <c r="S38" s="126"/>
      <c r="T38" s="127">
        <f>SUM(P38:S38)</f>
        <v>200</v>
      </c>
      <c r="V38" s="208" t="s">
        <v>72</v>
      </c>
      <c r="W38" s="194">
        <v>4</v>
      </c>
      <c r="X38" s="192">
        <v>2487.29</v>
      </c>
    </row>
    <row r="39" spans="1:24" ht="15">
      <c r="A39" s="131" t="s">
        <v>73</v>
      </c>
      <c r="B39" s="150">
        <v>12</v>
      </c>
      <c r="C39" s="151">
        <v>7489.75</v>
      </c>
      <c r="D39" s="150"/>
      <c r="E39" s="152"/>
      <c r="F39" s="134"/>
      <c r="G39" s="135"/>
      <c r="H39" s="150">
        <v>2</v>
      </c>
      <c r="I39" s="153">
        <v>2206</v>
      </c>
      <c r="J39" s="133"/>
      <c r="K39" s="138"/>
      <c r="L39" s="139"/>
      <c r="M39" s="140"/>
      <c r="N39" s="122">
        <f>C39+E39+G39+I39+J39+L39+M39</f>
        <v>9695.75</v>
      </c>
      <c r="O39" s="141"/>
      <c r="P39" s="142"/>
      <c r="Q39" s="154">
        <v>400</v>
      </c>
      <c r="R39" s="144"/>
      <c r="S39" s="145"/>
      <c r="T39" s="146">
        <f>SUM(P39:S39)</f>
        <v>400</v>
      </c>
      <c r="V39" s="147" t="s">
        <v>74</v>
      </c>
      <c r="W39" s="148"/>
      <c r="X39" s="149"/>
    </row>
    <row r="40" spans="1:24" ht="15">
      <c r="A40" s="131" t="s">
        <v>75</v>
      </c>
      <c r="B40" s="150">
        <v>2</v>
      </c>
      <c r="C40" s="151">
        <v>1232.55</v>
      </c>
      <c r="D40" s="150"/>
      <c r="E40" s="152"/>
      <c r="F40" s="134"/>
      <c r="G40" s="135"/>
      <c r="H40" s="150">
        <v>2</v>
      </c>
      <c r="I40" s="153">
        <v>2141.64</v>
      </c>
      <c r="J40" s="133"/>
      <c r="K40" s="138"/>
      <c r="L40" s="139"/>
      <c r="M40" s="140"/>
      <c r="N40" s="122">
        <f>C40+E40+G40+I40+J40+L40+M40</f>
        <v>3374.1899999999996</v>
      </c>
      <c r="O40" s="141"/>
      <c r="P40" s="142"/>
      <c r="Q40" s="154">
        <v>400</v>
      </c>
      <c r="R40" s="144"/>
      <c r="S40" s="145"/>
      <c r="T40" s="146">
        <f>SUM(P40:S40)</f>
        <v>400</v>
      </c>
      <c r="V40" s="147" t="s">
        <v>76</v>
      </c>
      <c r="W40" s="148"/>
      <c r="X40" s="149"/>
    </row>
    <row r="41" spans="1:24" ht="15">
      <c r="A41" s="131" t="s">
        <v>77</v>
      </c>
      <c r="B41" s="150">
        <v>7</v>
      </c>
      <c r="C41" s="151">
        <v>4465.38</v>
      </c>
      <c r="D41" s="150"/>
      <c r="E41" s="152"/>
      <c r="F41" s="134"/>
      <c r="G41" s="135"/>
      <c r="H41" s="150">
        <v>5</v>
      </c>
      <c r="I41" s="153">
        <v>4895.38</v>
      </c>
      <c r="J41" s="133"/>
      <c r="K41" s="138"/>
      <c r="L41" s="139"/>
      <c r="M41" s="140"/>
      <c r="N41" s="122">
        <f>C41+E41+G41+I41+J41+L41+M41</f>
        <v>9360.76</v>
      </c>
      <c r="O41" s="141"/>
      <c r="P41" s="142"/>
      <c r="Q41" s="154">
        <v>1000</v>
      </c>
      <c r="R41" s="144"/>
      <c r="S41" s="145"/>
      <c r="T41" s="146">
        <f>SUM(P41:S41)</f>
        <v>1000</v>
      </c>
      <c r="V41" s="147" t="s">
        <v>78</v>
      </c>
      <c r="W41" s="148"/>
      <c r="X41" s="149"/>
    </row>
    <row r="42" spans="1:24" ht="15.75" thickBot="1">
      <c r="A42" s="156" t="s">
        <v>79</v>
      </c>
      <c r="B42" s="150"/>
      <c r="C42" s="151"/>
      <c r="D42" s="150"/>
      <c r="E42" s="152"/>
      <c r="F42" s="134"/>
      <c r="G42" s="135"/>
      <c r="H42" s="150"/>
      <c r="I42" s="153"/>
      <c r="J42" s="197"/>
      <c r="K42" s="164"/>
      <c r="L42" s="165"/>
      <c r="M42" s="166"/>
      <c r="N42" s="122">
        <f>C42+E42+G42+I42+J42+L42+M42</f>
        <v>0</v>
      </c>
      <c r="O42" s="141"/>
      <c r="P42" s="167"/>
      <c r="Q42" s="171"/>
      <c r="R42" s="198"/>
      <c r="S42" s="199"/>
      <c r="T42" s="168">
        <f>SUM(P42:S42)</f>
        <v>0</v>
      </c>
      <c r="V42" s="169" t="s">
        <v>80</v>
      </c>
      <c r="W42" s="215"/>
      <c r="X42" s="216"/>
    </row>
    <row r="43" spans="1:24" ht="15.75" thickBot="1">
      <c r="A43" s="172" t="s">
        <v>81</v>
      </c>
      <c r="B43" s="173">
        <f>SUM(B44:B48)</f>
        <v>0</v>
      </c>
      <c r="C43" s="202">
        <f>SUM(C44:C48)</f>
        <v>0</v>
      </c>
      <c r="D43" s="203">
        <f>SUM(D44:D48)</f>
        <v>0</v>
      </c>
      <c r="E43" s="204">
        <f>SUM(E44:E48)</f>
        <v>0</v>
      </c>
      <c r="F43" s="217">
        <f aca="true" t="shared" si="10" ref="F43:N43">SUM(F44:F48)</f>
        <v>0</v>
      </c>
      <c r="G43" s="178">
        <f t="shared" si="10"/>
        <v>0</v>
      </c>
      <c r="H43" s="173">
        <f t="shared" si="10"/>
        <v>0</v>
      </c>
      <c r="I43" s="179">
        <f t="shared" si="10"/>
        <v>0</v>
      </c>
      <c r="J43" s="111">
        <f t="shared" si="10"/>
        <v>0</v>
      </c>
      <c r="K43" s="180">
        <f t="shared" si="10"/>
        <v>0</v>
      </c>
      <c r="L43" s="181">
        <f t="shared" si="10"/>
        <v>0</v>
      </c>
      <c r="M43" s="182">
        <f t="shared" si="10"/>
        <v>0</v>
      </c>
      <c r="N43" s="185">
        <f t="shared" si="10"/>
        <v>0</v>
      </c>
      <c r="O43" s="141"/>
      <c r="P43" s="105">
        <f>SUM(P44:P48)</f>
        <v>0</v>
      </c>
      <c r="Q43" s="205">
        <f>SUM(Q44:Q48)</f>
        <v>0</v>
      </c>
      <c r="R43" s="218">
        <f>SUM(R44:R48)</f>
        <v>0</v>
      </c>
      <c r="S43" s="219">
        <f>SUM(S44:S48)</f>
        <v>0</v>
      </c>
      <c r="T43" s="185">
        <f>SUM(T44:T48)</f>
        <v>0</v>
      </c>
      <c r="V43" s="214" t="s">
        <v>81</v>
      </c>
      <c r="W43" s="220">
        <f>SUM(W44:W48)</f>
        <v>0</v>
      </c>
      <c r="X43" s="221">
        <f>SUM(X44:X48)</f>
        <v>0</v>
      </c>
    </row>
    <row r="44" spans="1:24" ht="15">
      <c r="A44" s="207">
        <v>12</v>
      </c>
      <c r="B44" s="150"/>
      <c r="C44" s="151"/>
      <c r="D44" s="150"/>
      <c r="E44" s="152"/>
      <c r="F44" s="134"/>
      <c r="G44" s="135"/>
      <c r="H44" s="150"/>
      <c r="I44" s="153"/>
      <c r="J44" s="114"/>
      <c r="K44" s="189"/>
      <c r="L44" s="190"/>
      <c r="M44" s="191"/>
      <c r="N44" s="122">
        <f>C44+E44+G44+I44+J44+L44+M44</f>
        <v>0</v>
      </c>
      <c r="O44" s="141"/>
      <c r="P44" s="123"/>
      <c r="Q44" s="192"/>
      <c r="R44" s="125"/>
      <c r="S44" s="126"/>
      <c r="T44" s="127">
        <f>SUM(P44:S44)</f>
        <v>0</v>
      </c>
      <c r="V44" s="208">
        <v>12</v>
      </c>
      <c r="W44" s="129"/>
      <c r="X44" s="130"/>
    </row>
    <row r="45" spans="1:24" ht="15">
      <c r="A45" s="207">
        <v>11</v>
      </c>
      <c r="B45" s="150"/>
      <c r="C45" s="151"/>
      <c r="D45" s="150"/>
      <c r="E45" s="152"/>
      <c r="F45" s="134"/>
      <c r="G45" s="135"/>
      <c r="H45" s="150"/>
      <c r="I45" s="153"/>
      <c r="J45" s="133"/>
      <c r="K45" s="138"/>
      <c r="L45" s="139"/>
      <c r="M45" s="140"/>
      <c r="N45" s="122">
        <f>C45+E45+G45+I45+J45+L45+M45</f>
        <v>0</v>
      </c>
      <c r="O45" s="141"/>
      <c r="P45" s="142"/>
      <c r="Q45" s="222"/>
      <c r="R45" s="144"/>
      <c r="S45" s="145"/>
      <c r="T45" s="146">
        <f>SUM(P45:S45)</f>
        <v>0</v>
      </c>
      <c r="V45" s="147">
        <v>11</v>
      </c>
      <c r="W45" s="148"/>
      <c r="X45" s="149"/>
    </row>
    <row r="46" spans="1:24" ht="15">
      <c r="A46" s="223">
        <v>10</v>
      </c>
      <c r="B46" s="150"/>
      <c r="C46" s="151"/>
      <c r="D46" s="150"/>
      <c r="E46" s="152"/>
      <c r="F46" s="134"/>
      <c r="G46" s="135"/>
      <c r="H46" s="150"/>
      <c r="I46" s="153"/>
      <c r="J46" s="133"/>
      <c r="K46" s="138"/>
      <c r="L46" s="139"/>
      <c r="M46" s="140"/>
      <c r="N46" s="122">
        <f>C46+E46+G46+I46+J46+L46+M46</f>
        <v>0</v>
      </c>
      <c r="O46" s="141"/>
      <c r="P46" s="142"/>
      <c r="Q46" s="222"/>
      <c r="R46" s="144"/>
      <c r="S46" s="145"/>
      <c r="T46" s="146">
        <f>SUM(P46:S46)</f>
        <v>0</v>
      </c>
      <c r="V46" s="147">
        <v>10</v>
      </c>
      <c r="W46" s="148"/>
      <c r="X46" s="149"/>
    </row>
    <row r="47" spans="1:24" ht="15">
      <c r="A47" s="224">
        <v>9</v>
      </c>
      <c r="B47" s="150"/>
      <c r="C47" s="151"/>
      <c r="D47" s="150"/>
      <c r="E47" s="152"/>
      <c r="F47" s="134"/>
      <c r="G47" s="135"/>
      <c r="H47" s="150"/>
      <c r="I47" s="153"/>
      <c r="J47" s="133"/>
      <c r="K47" s="138"/>
      <c r="L47" s="139"/>
      <c r="M47" s="140"/>
      <c r="N47" s="122">
        <f>C47+E47+G47+I47+J47+L47+M47</f>
        <v>0</v>
      </c>
      <c r="O47" s="141"/>
      <c r="P47" s="142"/>
      <c r="Q47" s="154"/>
      <c r="R47" s="144"/>
      <c r="S47" s="145"/>
      <c r="T47" s="146">
        <f>SUM(P47:S47)</f>
        <v>0</v>
      </c>
      <c r="V47" s="225">
        <v>9</v>
      </c>
      <c r="W47" s="148"/>
      <c r="X47" s="149"/>
    </row>
    <row r="48" spans="1:24" ht="15.75" thickBot="1">
      <c r="A48" s="224">
        <v>8</v>
      </c>
      <c r="B48" s="226"/>
      <c r="C48" s="151"/>
      <c r="D48" s="150"/>
      <c r="E48" s="152"/>
      <c r="F48" s="134"/>
      <c r="G48" s="135"/>
      <c r="H48" s="150"/>
      <c r="I48" s="153"/>
      <c r="J48" s="197"/>
      <c r="K48" s="164"/>
      <c r="L48" s="165"/>
      <c r="M48" s="166"/>
      <c r="N48" s="122">
        <f>C48+E48+G48+I48+J48+L48+M48</f>
        <v>0</v>
      </c>
      <c r="O48" s="141"/>
      <c r="P48" s="167"/>
      <c r="Q48" s="171"/>
      <c r="R48" s="198"/>
      <c r="S48" s="199"/>
      <c r="T48" s="168">
        <f>SUM(P48:S48)</f>
        <v>0</v>
      </c>
      <c r="V48" s="227">
        <v>8</v>
      </c>
      <c r="W48" s="215"/>
      <c r="X48" s="216"/>
    </row>
    <row r="49" spans="1:24" ht="13.5" customHeight="1" thickBot="1">
      <c r="A49" s="228" t="s">
        <v>82</v>
      </c>
      <c r="B49" s="229">
        <f>+B43+B37+B30+B23+B14+B12</f>
        <v>121</v>
      </c>
      <c r="C49" s="230">
        <f>C12+C14+C23+C30+C37+C43</f>
        <v>92195.86</v>
      </c>
      <c r="D49" s="229">
        <f>+D43+D37+D30+D23+D14+D12</f>
        <v>1</v>
      </c>
      <c r="E49" s="230">
        <f>E12+E14+E23+E30+E37+E43</f>
        <v>597.51</v>
      </c>
      <c r="F49" s="229">
        <f>+F43+F37+F30+F23+F14+F12</f>
        <v>0</v>
      </c>
      <c r="G49" s="230">
        <f>G12+G14+G23+G30+G37+G43</f>
        <v>0</v>
      </c>
      <c r="H49" s="229">
        <f>+H43+H37+H30+H23+H14+H12</f>
        <v>77</v>
      </c>
      <c r="I49" s="231">
        <f>I12+I14+I23+I30+I37+I43</f>
        <v>122309.06</v>
      </c>
      <c r="J49" s="230">
        <f>+J43+J37+J30+J23+J14</f>
        <v>0</v>
      </c>
      <c r="K49" s="229">
        <f>+K43+K37+K30+K23+K14+K12</f>
        <v>0</v>
      </c>
      <c r="L49" s="231">
        <f>L12+L14+L23+L30+L37+L43</f>
        <v>0</v>
      </c>
      <c r="M49" s="230">
        <f>M12+M14+M23+M30+M37+M43</f>
        <v>0</v>
      </c>
      <c r="N49" s="230">
        <f>N12+N14+N23+N30+N37+N43</f>
        <v>215102.43000000002</v>
      </c>
      <c r="O49" s="141"/>
      <c r="P49" s="232">
        <f>+P43+P37+P30+P23+P14</f>
        <v>0</v>
      </c>
      <c r="Q49" s="230">
        <f>+Q43+Q37+Q30+Q23+Q14</f>
        <v>15400</v>
      </c>
      <c r="R49" s="233">
        <f>+R43+R37+R30+R23+R14</f>
        <v>0</v>
      </c>
      <c r="S49" s="234">
        <f>+S43+S37+S30+S23+S14</f>
        <v>0</v>
      </c>
      <c r="T49" s="185">
        <f>+T43+T37+T30+T23+T14+T12</f>
        <v>15400</v>
      </c>
      <c r="V49" s="235" t="s">
        <v>82</v>
      </c>
      <c r="W49" s="236">
        <f>W14+W23+W30+W37+W43</f>
        <v>268</v>
      </c>
      <c r="X49" s="237">
        <f>X14+X23+X30+X37+X43</f>
        <v>200778.83</v>
      </c>
    </row>
    <row r="50" spans="1:24" ht="15.75" thickBot="1">
      <c r="A50" s="238" t="s">
        <v>83</v>
      </c>
      <c r="B50" s="239"/>
      <c r="C50" s="240"/>
      <c r="D50" s="241"/>
      <c r="E50" s="242"/>
      <c r="F50" s="241"/>
      <c r="G50" s="242"/>
      <c r="H50" s="243"/>
      <c r="I50" s="242"/>
      <c r="J50" s="242"/>
      <c r="K50" s="241"/>
      <c r="L50" s="242"/>
      <c r="M50" s="242"/>
      <c r="N50" s="244"/>
      <c r="O50" s="104"/>
      <c r="P50" s="245" t="s">
        <v>84</v>
      </c>
      <c r="Q50" s="246"/>
      <c r="R50" s="246"/>
      <c r="S50" s="246"/>
      <c r="T50" s="247"/>
      <c r="V50" s="248" t="s">
        <v>85</v>
      </c>
      <c r="W50" s="249"/>
      <c r="X50" s="250"/>
    </row>
    <row r="51" spans="1:24" ht="13.5" customHeight="1" thickBot="1">
      <c r="A51" s="251" t="s">
        <v>41</v>
      </c>
      <c r="B51" s="252">
        <f aca="true" t="shared" si="11" ref="B51:N51">SUM(B52:B57)</f>
        <v>27</v>
      </c>
      <c r="C51" s="253">
        <f t="shared" si="11"/>
        <v>19143.47</v>
      </c>
      <c r="D51" s="252">
        <f t="shared" si="11"/>
        <v>0</v>
      </c>
      <c r="E51" s="253">
        <f t="shared" si="11"/>
        <v>0</v>
      </c>
      <c r="F51" s="252">
        <f t="shared" si="11"/>
        <v>15</v>
      </c>
      <c r="G51" s="254">
        <f t="shared" si="11"/>
        <v>8702.66</v>
      </c>
      <c r="H51" s="255">
        <f t="shared" si="11"/>
        <v>0</v>
      </c>
      <c r="I51" s="256">
        <f t="shared" si="11"/>
        <v>0</v>
      </c>
      <c r="J51" s="257">
        <f t="shared" si="11"/>
        <v>0</v>
      </c>
      <c r="K51" s="252">
        <f t="shared" si="11"/>
        <v>27</v>
      </c>
      <c r="L51" s="258">
        <f t="shared" si="11"/>
        <v>30163.739999999998</v>
      </c>
      <c r="M51" s="259">
        <f t="shared" si="11"/>
        <v>0</v>
      </c>
      <c r="N51" s="260">
        <f t="shared" si="11"/>
        <v>58009.869999999995</v>
      </c>
      <c r="O51" s="104"/>
      <c r="P51" s="105">
        <f>SUM(P52:P57)</f>
        <v>0</v>
      </c>
      <c r="Q51" s="111">
        <f>SUM(Q52:Q57)</f>
        <v>0</v>
      </c>
      <c r="R51" s="218">
        <f>SUM(R52:R57)</f>
        <v>0</v>
      </c>
      <c r="S51" s="205">
        <f>SUM(S52:S57)</f>
        <v>5400</v>
      </c>
      <c r="T51" s="185">
        <f>SUM(T52:T57)</f>
        <v>5400</v>
      </c>
      <c r="V51" s="261" t="s">
        <v>86</v>
      </c>
      <c r="W51" s="262">
        <f>SUM(W52:W56)</f>
        <v>25</v>
      </c>
      <c r="X51" s="263">
        <f>SUM(X52:X56)</f>
        <v>66340.15000000001</v>
      </c>
    </row>
    <row r="52" spans="1:24" ht="15">
      <c r="A52" s="264" t="s">
        <v>43</v>
      </c>
      <c r="B52" s="150"/>
      <c r="C52" s="151"/>
      <c r="D52" s="150"/>
      <c r="E52" s="151"/>
      <c r="F52" s="150"/>
      <c r="G52" s="154"/>
      <c r="H52" s="113"/>
      <c r="I52" s="117"/>
      <c r="J52" s="114"/>
      <c r="K52" s="150"/>
      <c r="L52" s="265"/>
      <c r="M52" s="266"/>
      <c r="N52" s="122">
        <f aca="true" t="shared" si="12" ref="N52:N57">C52+E52+G52+I52+J52+L52+M52</f>
        <v>0</v>
      </c>
      <c r="O52" s="141"/>
      <c r="P52" s="123"/>
      <c r="Q52" s="124"/>
      <c r="R52" s="125"/>
      <c r="S52" s="192"/>
      <c r="T52" s="127">
        <f aca="true" t="shared" si="13" ref="T52:T57">SUM(P52:S52)</f>
        <v>0</v>
      </c>
      <c r="V52" s="208" t="s">
        <v>87</v>
      </c>
      <c r="W52" s="194">
        <v>21</v>
      </c>
      <c r="X52" s="192">
        <v>59073.97</v>
      </c>
    </row>
    <row r="53" spans="1:24" ht="15">
      <c r="A53" s="267" t="s">
        <v>88</v>
      </c>
      <c r="B53" s="150"/>
      <c r="C53" s="151"/>
      <c r="D53" s="150"/>
      <c r="E53" s="151"/>
      <c r="F53" s="150"/>
      <c r="G53" s="154"/>
      <c r="H53" s="132"/>
      <c r="I53" s="136"/>
      <c r="J53" s="133"/>
      <c r="K53" s="150"/>
      <c r="L53" s="265"/>
      <c r="M53" s="268"/>
      <c r="N53" s="122">
        <f t="shared" si="12"/>
        <v>0</v>
      </c>
      <c r="O53" s="141"/>
      <c r="P53" s="142"/>
      <c r="Q53" s="143"/>
      <c r="R53" s="144"/>
      <c r="S53" s="154"/>
      <c r="T53" s="146">
        <f t="shared" si="13"/>
        <v>0</v>
      </c>
      <c r="V53" s="147" t="s">
        <v>89</v>
      </c>
      <c r="W53" s="155">
        <v>2</v>
      </c>
      <c r="X53" s="154">
        <v>5238.01</v>
      </c>
    </row>
    <row r="54" spans="1:24" ht="13.5" customHeight="1">
      <c r="A54" s="267" t="s">
        <v>47</v>
      </c>
      <c r="B54" s="150"/>
      <c r="C54" s="151"/>
      <c r="D54" s="150"/>
      <c r="E54" s="151"/>
      <c r="F54" s="150"/>
      <c r="G54" s="154"/>
      <c r="H54" s="132"/>
      <c r="I54" s="136"/>
      <c r="J54" s="133"/>
      <c r="K54" s="150"/>
      <c r="L54" s="265"/>
      <c r="M54" s="268"/>
      <c r="N54" s="122">
        <f t="shared" si="12"/>
        <v>0</v>
      </c>
      <c r="O54" s="141"/>
      <c r="P54" s="142"/>
      <c r="Q54" s="143"/>
      <c r="R54" s="144"/>
      <c r="S54" s="154"/>
      <c r="T54" s="146">
        <f t="shared" si="13"/>
        <v>0</v>
      </c>
      <c r="V54" s="147" t="s">
        <v>90</v>
      </c>
      <c r="W54" s="155">
        <v>2</v>
      </c>
      <c r="X54" s="154">
        <v>2028.17</v>
      </c>
    </row>
    <row r="55" spans="1:24" ht="15">
      <c r="A55" s="267" t="s">
        <v>49</v>
      </c>
      <c r="B55" s="150">
        <v>4</v>
      </c>
      <c r="C55" s="151">
        <v>2765.32</v>
      </c>
      <c r="D55" s="150"/>
      <c r="E55" s="151"/>
      <c r="F55" s="150"/>
      <c r="G55" s="154"/>
      <c r="H55" s="132"/>
      <c r="I55" s="136"/>
      <c r="J55" s="133"/>
      <c r="K55" s="150">
        <v>5</v>
      </c>
      <c r="L55" s="265">
        <v>5362.82</v>
      </c>
      <c r="M55" s="268"/>
      <c r="N55" s="122">
        <f t="shared" si="12"/>
        <v>8128.139999999999</v>
      </c>
      <c r="O55" s="141"/>
      <c r="P55" s="142"/>
      <c r="Q55" s="143"/>
      <c r="R55" s="144"/>
      <c r="S55" s="154">
        <v>1000</v>
      </c>
      <c r="T55" s="146">
        <f t="shared" si="13"/>
        <v>1000</v>
      </c>
      <c r="V55" s="147" t="s">
        <v>91</v>
      </c>
      <c r="W55" s="155"/>
      <c r="X55" s="154"/>
    </row>
    <row r="56" spans="1:24" ht="15.75" thickBot="1">
      <c r="A56" s="267" t="s">
        <v>51</v>
      </c>
      <c r="B56" s="150">
        <v>17</v>
      </c>
      <c r="C56" s="151">
        <v>12714.9</v>
      </c>
      <c r="D56" s="150"/>
      <c r="E56" s="151"/>
      <c r="F56" s="150">
        <v>13</v>
      </c>
      <c r="G56" s="154">
        <v>7279.13</v>
      </c>
      <c r="H56" s="132"/>
      <c r="I56" s="136"/>
      <c r="J56" s="133"/>
      <c r="K56" s="150">
        <v>17</v>
      </c>
      <c r="L56" s="265">
        <v>18290.1</v>
      </c>
      <c r="M56" s="268"/>
      <c r="N56" s="122">
        <f t="shared" si="12"/>
        <v>38284.13</v>
      </c>
      <c r="O56" s="141"/>
      <c r="P56" s="142"/>
      <c r="Q56" s="143"/>
      <c r="R56" s="144"/>
      <c r="S56" s="154">
        <v>3400</v>
      </c>
      <c r="T56" s="146">
        <f t="shared" si="13"/>
        <v>3400</v>
      </c>
      <c r="V56" s="169" t="s">
        <v>92</v>
      </c>
      <c r="W56" s="170"/>
      <c r="X56" s="171"/>
    </row>
    <row r="57" spans="1:24" ht="15.75" thickBot="1">
      <c r="A57" s="269" t="s">
        <v>53</v>
      </c>
      <c r="B57" s="150">
        <v>6</v>
      </c>
      <c r="C57" s="151">
        <v>3663.25</v>
      </c>
      <c r="D57" s="150"/>
      <c r="E57" s="151"/>
      <c r="F57" s="150">
        <v>2</v>
      </c>
      <c r="G57" s="154">
        <v>1423.53</v>
      </c>
      <c r="H57" s="270"/>
      <c r="I57" s="271"/>
      <c r="J57" s="197"/>
      <c r="K57" s="150">
        <v>5</v>
      </c>
      <c r="L57" s="265">
        <v>6510.82</v>
      </c>
      <c r="M57" s="272"/>
      <c r="N57" s="122">
        <f t="shared" si="12"/>
        <v>11597.599999999999</v>
      </c>
      <c r="O57" s="141"/>
      <c r="P57" s="167"/>
      <c r="Q57" s="273"/>
      <c r="R57" s="198"/>
      <c r="S57" s="171">
        <v>1000</v>
      </c>
      <c r="T57" s="168">
        <f t="shared" si="13"/>
        <v>1000</v>
      </c>
      <c r="V57" s="261" t="s">
        <v>93</v>
      </c>
      <c r="W57" s="274">
        <f>SUM(W58:W62)</f>
        <v>13</v>
      </c>
      <c r="X57" s="188">
        <f>SUM(X58:X62)</f>
        <v>11538.27</v>
      </c>
    </row>
    <row r="58" spans="1:24" ht="15.75" thickBot="1">
      <c r="A58" s="96" t="s">
        <v>55</v>
      </c>
      <c r="B58" s="173">
        <f aca="true" t="shared" si="14" ref="B58:L58">SUM(B59:B64)</f>
        <v>296</v>
      </c>
      <c r="C58" s="202">
        <f t="shared" si="14"/>
        <v>195447.93999999997</v>
      </c>
      <c r="D58" s="173">
        <f t="shared" si="14"/>
        <v>5</v>
      </c>
      <c r="E58" s="202">
        <f t="shared" si="14"/>
        <v>3232.1899999999996</v>
      </c>
      <c r="F58" s="275">
        <f t="shared" si="14"/>
        <v>222</v>
      </c>
      <c r="G58" s="205">
        <f t="shared" si="14"/>
        <v>103065.06000000001</v>
      </c>
      <c r="H58" s="276">
        <f t="shared" si="14"/>
        <v>0</v>
      </c>
      <c r="I58" s="277">
        <f t="shared" si="14"/>
        <v>0</v>
      </c>
      <c r="J58" s="111">
        <f t="shared" si="14"/>
        <v>0</v>
      </c>
      <c r="K58" s="275">
        <f t="shared" si="14"/>
        <v>318</v>
      </c>
      <c r="L58" s="278">
        <f t="shared" si="14"/>
        <v>346690.3900000001</v>
      </c>
      <c r="M58" s="279">
        <v>0</v>
      </c>
      <c r="N58" s="185">
        <f>SUM(N59:N64)</f>
        <v>648435.5800000001</v>
      </c>
      <c r="O58" s="104"/>
      <c r="P58" s="105">
        <f>SUM(P59:P64)</f>
        <v>0</v>
      </c>
      <c r="Q58" s="111">
        <f>SUM(Q59:Q64)</f>
        <v>0</v>
      </c>
      <c r="R58" s="218">
        <f>SUM(R59:R64)</f>
        <v>0</v>
      </c>
      <c r="S58" s="205">
        <f>SUM(S59:S64)</f>
        <v>64000</v>
      </c>
      <c r="T58" s="185">
        <f>SUM(T59:T64)</f>
        <v>64000</v>
      </c>
      <c r="V58" s="280">
        <v>14</v>
      </c>
      <c r="W58" s="281">
        <v>8</v>
      </c>
      <c r="X58" s="192">
        <v>7962.76</v>
      </c>
    </row>
    <row r="59" spans="1:24" ht="15">
      <c r="A59" s="264" t="s">
        <v>57</v>
      </c>
      <c r="B59" s="150">
        <v>19</v>
      </c>
      <c r="C59" s="151">
        <v>13119.83</v>
      </c>
      <c r="D59" s="150"/>
      <c r="E59" s="151"/>
      <c r="F59" s="150">
        <v>12</v>
      </c>
      <c r="G59" s="154">
        <v>6226.69</v>
      </c>
      <c r="H59" s="113"/>
      <c r="I59" s="117"/>
      <c r="J59" s="114"/>
      <c r="K59" s="150">
        <v>23</v>
      </c>
      <c r="L59" s="265">
        <v>25542.46</v>
      </c>
      <c r="M59" s="266"/>
      <c r="N59" s="122">
        <f aca="true" t="shared" si="15" ref="N59:N64">C59+E59+G59+I59+J59+L59+M59</f>
        <v>44888.979999999996</v>
      </c>
      <c r="O59" s="141"/>
      <c r="P59" s="123"/>
      <c r="Q59" s="124"/>
      <c r="R59" s="125"/>
      <c r="S59" s="192">
        <v>4600</v>
      </c>
      <c r="T59" s="127">
        <f aca="true" t="shared" si="16" ref="T59:T64">SUM(P59:S59)</f>
        <v>4600</v>
      </c>
      <c r="V59" s="282">
        <v>13</v>
      </c>
      <c r="W59" s="150">
        <v>3</v>
      </c>
      <c r="X59" s="154">
        <v>1792.7</v>
      </c>
    </row>
    <row r="60" spans="1:24" ht="15">
      <c r="A60" s="267" t="s">
        <v>59</v>
      </c>
      <c r="B60" s="150">
        <v>37</v>
      </c>
      <c r="C60" s="151">
        <v>24977.95</v>
      </c>
      <c r="D60" s="150"/>
      <c r="E60" s="151"/>
      <c r="F60" s="150">
        <v>25</v>
      </c>
      <c r="G60" s="154">
        <v>11688.7</v>
      </c>
      <c r="H60" s="132"/>
      <c r="I60" s="136"/>
      <c r="J60" s="133"/>
      <c r="K60" s="150">
        <v>42</v>
      </c>
      <c r="L60" s="265">
        <v>45881.63</v>
      </c>
      <c r="M60" s="268"/>
      <c r="N60" s="122">
        <f t="shared" si="15"/>
        <v>82548.28</v>
      </c>
      <c r="O60" s="141"/>
      <c r="P60" s="142"/>
      <c r="Q60" s="143"/>
      <c r="R60" s="144"/>
      <c r="S60" s="154">
        <v>8400</v>
      </c>
      <c r="T60" s="146">
        <f t="shared" si="16"/>
        <v>8400</v>
      </c>
      <c r="V60" s="282">
        <v>12</v>
      </c>
      <c r="W60" s="150">
        <v>1</v>
      </c>
      <c r="X60" s="154">
        <v>829.98</v>
      </c>
    </row>
    <row r="61" spans="1:24" ht="15">
      <c r="A61" s="267" t="s">
        <v>61</v>
      </c>
      <c r="B61" s="150">
        <v>178</v>
      </c>
      <c r="C61" s="151">
        <v>117240.27</v>
      </c>
      <c r="D61" s="150">
        <v>3</v>
      </c>
      <c r="E61" s="151">
        <v>1961.07</v>
      </c>
      <c r="F61" s="150">
        <v>148</v>
      </c>
      <c r="G61" s="154">
        <v>77206.71</v>
      </c>
      <c r="H61" s="132"/>
      <c r="I61" s="136"/>
      <c r="J61" s="133"/>
      <c r="K61" s="150">
        <v>179</v>
      </c>
      <c r="L61" s="265">
        <v>194993.8</v>
      </c>
      <c r="M61" s="268"/>
      <c r="N61" s="122">
        <f t="shared" si="15"/>
        <v>391401.85</v>
      </c>
      <c r="O61" s="141"/>
      <c r="P61" s="142"/>
      <c r="Q61" s="143"/>
      <c r="R61" s="144"/>
      <c r="S61" s="154">
        <v>36200</v>
      </c>
      <c r="T61" s="146">
        <f t="shared" si="16"/>
        <v>36200</v>
      </c>
      <c r="V61" s="282">
        <v>11</v>
      </c>
      <c r="W61" s="150"/>
      <c r="X61" s="154"/>
    </row>
    <row r="62" spans="1:24" ht="15.75" thickBot="1">
      <c r="A62" s="267" t="s">
        <v>63</v>
      </c>
      <c r="B62" s="150">
        <v>37</v>
      </c>
      <c r="C62" s="151">
        <v>23724.92</v>
      </c>
      <c r="D62" s="150">
        <v>2</v>
      </c>
      <c r="E62" s="151">
        <v>1271.12</v>
      </c>
      <c r="F62" s="150">
        <v>29</v>
      </c>
      <c r="G62" s="154">
        <v>4375.85</v>
      </c>
      <c r="H62" s="132"/>
      <c r="I62" s="136"/>
      <c r="J62" s="133"/>
      <c r="K62" s="150">
        <v>36</v>
      </c>
      <c r="L62" s="265">
        <v>39139.02</v>
      </c>
      <c r="M62" s="268"/>
      <c r="N62" s="122">
        <f t="shared" si="15"/>
        <v>68510.91</v>
      </c>
      <c r="O62" s="141"/>
      <c r="P62" s="142"/>
      <c r="Q62" s="143"/>
      <c r="R62" s="144"/>
      <c r="S62" s="154">
        <v>7200</v>
      </c>
      <c r="T62" s="146">
        <f t="shared" si="16"/>
        <v>7200</v>
      </c>
      <c r="V62" s="283">
        <v>10</v>
      </c>
      <c r="W62" s="226">
        <v>1</v>
      </c>
      <c r="X62" s="171">
        <v>952.83</v>
      </c>
    </row>
    <row r="63" spans="1:24" ht="15.75" thickBot="1">
      <c r="A63" s="267" t="s">
        <v>65</v>
      </c>
      <c r="B63" s="150">
        <v>18</v>
      </c>
      <c r="C63" s="151">
        <v>11689.65</v>
      </c>
      <c r="D63" s="150"/>
      <c r="E63" s="151"/>
      <c r="F63" s="150">
        <v>5</v>
      </c>
      <c r="G63" s="154">
        <v>2244.32</v>
      </c>
      <c r="H63" s="132"/>
      <c r="I63" s="136"/>
      <c r="J63" s="133"/>
      <c r="K63" s="150">
        <v>30</v>
      </c>
      <c r="L63" s="265">
        <v>32403.84</v>
      </c>
      <c r="M63" s="268"/>
      <c r="N63" s="122">
        <f t="shared" si="15"/>
        <v>46337.81</v>
      </c>
      <c r="O63" s="141"/>
      <c r="P63" s="142"/>
      <c r="Q63" s="143"/>
      <c r="R63" s="144"/>
      <c r="S63" s="154">
        <v>6000</v>
      </c>
      <c r="T63" s="146">
        <f t="shared" si="16"/>
        <v>6000</v>
      </c>
      <c r="V63" s="214" t="s">
        <v>94</v>
      </c>
      <c r="W63" s="274">
        <f>SUM(W64:W68)</f>
        <v>0</v>
      </c>
      <c r="X63" s="188">
        <f>SUM(X64:X68)</f>
        <v>0</v>
      </c>
    </row>
    <row r="64" spans="1:24" ht="15.75" thickBot="1">
      <c r="A64" s="269" t="s">
        <v>67</v>
      </c>
      <c r="B64" s="150">
        <v>7</v>
      </c>
      <c r="C64" s="151">
        <v>4695.32</v>
      </c>
      <c r="D64" s="150"/>
      <c r="E64" s="151"/>
      <c r="F64" s="150">
        <v>3</v>
      </c>
      <c r="G64" s="154">
        <v>1322.79</v>
      </c>
      <c r="H64" s="270"/>
      <c r="I64" s="271"/>
      <c r="J64" s="197"/>
      <c r="K64" s="150">
        <v>8</v>
      </c>
      <c r="L64" s="265">
        <v>8729.64</v>
      </c>
      <c r="M64" s="272"/>
      <c r="N64" s="122">
        <f t="shared" si="15"/>
        <v>14747.75</v>
      </c>
      <c r="O64" s="141"/>
      <c r="P64" s="167"/>
      <c r="Q64" s="273"/>
      <c r="R64" s="198"/>
      <c r="S64" s="171">
        <v>1600</v>
      </c>
      <c r="T64" s="168">
        <f t="shared" si="16"/>
        <v>1600</v>
      </c>
      <c r="V64" s="208" t="s">
        <v>95</v>
      </c>
      <c r="W64" s="281"/>
      <c r="X64" s="192"/>
    </row>
    <row r="65" spans="1:24" ht="15.75" thickBot="1">
      <c r="A65" s="96" t="s">
        <v>96</v>
      </c>
      <c r="B65" s="173">
        <f aca="true" t="shared" si="17" ref="B65:L65">SUM(B66:B70)</f>
        <v>80</v>
      </c>
      <c r="C65" s="202">
        <f t="shared" si="17"/>
        <v>51031.29000000001</v>
      </c>
      <c r="D65" s="173">
        <f t="shared" si="17"/>
        <v>5</v>
      </c>
      <c r="E65" s="202">
        <f t="shared" si="17"/>
        <v>3074.67</v>
      </c>
      <c r="F65" s="275">
        <f t="shared" si="17"/>
        <v>72</v>
      </c>
      <c r="G65" s="205">
        <f t="shared" si="17"/>
        <v>27510.25</v>
      </c>
      <c r="H65" s="276">
        <f t="shared" si="17"/>
        <v>0</v>
      </c>
      <c r="I65" s="277">
        <f t="shared" si="17"/>
        <v>0</v>
      </c>
      <c r="J65" s="111">
        <f t="shared" si="17"/>
        <v>0</v>
      </c>
      <c r="K65" s="275">
        <f t="shared" si="17"/>
        <v>96</v>
      </c>
      <c r="L65" s="278">
        <f t="shared" si="17"/>
        <v>100579.92</v>
      </c>
      <c r="M65" s="279">
        <v>0</v>
      </c>
      <c r="N65" s="185">
        <f>SUM(N66:N70)</f>
        <v>182196.13</v>
      </c>
      <c r="O65" s="104"/>
      <c r="P65" s="105">
        <f>SUM(P66:P70)</f>
        <v>0</v>
      </c>
      <c r="Q65" s="111">
        <f>SUM(Q66:Q70)</f>
        <v>0</v>
      </c>
      <c r="R65" s="218">
        <f>SUM(R66:R70)</f>
        <v>0</v>
      </c>
      <c r="S65" s="205">
        <f>SUM(S66:S70)</f>
        <v>19200</v>
      </c>
      <c r="T65" s="185">
        <f>SUM(T66:T70)</f>
        <v>19200</v>
      </c>
      <c r="V65" s="147" t="s">
        <v>97</v>
      </c>
      <c r="W65" s="150"/>
      <c r="X65" s="154"/>
    </row>
    <row r="66" spans="1:24" ht="15">
      <c r="A66" s="264" t="s">
        <v>71</v>
      </c>
      <c r="B66" s="150">
        <v>7</v>
      </c>
      <c r="C66" s="151">
        <v>4493.09</v>
      </c>
      <c r="D66" s="150"/>
      <c r="E66" s="151"/>
      <c r="F66" s="150">
        <v>6</v>
      </c>
      <c r="G66" s="154">
        <v>2290.86</v>
      </c>
      <c r="H66" s="113"/>
      <c r="I66" s="117"/>
      <c r="J66" s="114"/>
      <c r="K66" s="150">
        <v>9</v>
      </c>
      <c r="L66" s="265">
        <v>9243.02</v>
      </c>
      <c r="M66" s="266"/>
      <c r="N66" s="122">
        <f>C66+E66+G66+I66+J66+L66+M66</f>
        <v>16026.970000000001</v>
      </c>
      <c r="O66" s="141"/>
      <c r="P66" s="123"/>
      <c r="Q66" s="124"/>
      <c r="R66" s="125"/>
      <c r="S66" s="192">
        <v>1800</v>
      </c>
      <c r="T66" s="127">
        <f>SUM(P66:S66)</f>
        <v>1800</v>
      </c>
      <c r="V66" s="147" t="s">
        <v>98</v>
      </c>
      <c r="W66" s="150"/>
      <c r="X66" s="154"/>
    </row>
    <row r="67" spans="1:24" ht="15">
      <c r="A67" s="267" t="s">
        <v>73</v>
      </c>
      <c r="B67" s="150">
        <v>33</v>
      </c>
      <c r="C67" s="151">
        <v>21088.47</v>
      </c>
      <c r="D67" s="150">
        <v>3</v>
      </c>
      <c r="E67" s="151">
        <v>1845.21</v>
      </c>
      <c r="F67" s="150">
        <v>32</v>
      </c>
      <c r="G67" s="154">
        <v>16923.7</v>
      </c>
      <c r="H67" s="132"/>
      <c r="I67" s="136"/>
      <c r="J67" s="133"/>
      <c r="K67" s="150">
        <v>43</v>
      </c>
      <c r="L67" s="265">
        <v>45214.4</v>
      </c>
      <c r="M67" s="268"/>
      <c r="N67" s="122">
        <f>C67+E67+G67+I67+J67+L67+M67</f>
        <v>85071.78</v>
      </c>
      <c r="O67" s="141"/>
      <c r="P67" s="142"/>
      <c r="Q67" s="143"/>
      <c r="R67" s="144"/>
      <c r="S67" s="154">
        <v>8600</v>
      </c>
      <c r="T67" s="146">
        <f>SUM(P67:S67)</f>
        <v>8600</v>
      </c>
      <c r="V67" s="147" t="s">
        <v>99</v>
      </c>
      <c r="W67" s="150"/>
      <c r="X67" s="154"/>
    </row>
    <row r="68" spans="1:24" ht="15.75" thickBot="1">
      <c r="A68" s="267" t="s">
        <v>75</v>
      </c>
      <c r="B68" s="150">
        <v>25</v>
      </c>
      <c r="C68" s="151">
        <v>15929.32</v>
      </c>
      <c r="D68" s="150"/>
      <c r="E68" s="151"/>
      <c r="F68" s="150">
        <v>21</v>
      </c>
      <c r="G68" s="154">
        <v>3378.44</v>
      </c>
      <c r="H68" s="132"/>
      <c r="I68" s="136"/>
      <c r="J68" s="133"/>
      <c r="K68" s="150">
        <v>25</v>
      </c>
      <c r="L68" s="265">
        <v>26102.3</v>
      </c>
      <c r="M68" s="268"/>
      <c r="N68" s="122">
        <f>C68+E68+G68+I68+J68+L68+M68</f>
        <v>45410.06</v>
      </c>
      <c r="O68" s="141"/>
      <c r="P68" s="142"/>
      <c r="Q68" s="143"/>
      <c r="R68" s="144"/>
      <c r="S68" s="154">
        <v>5000</v>
      </c>
      <c r="T68" s="146">
        <f>SUM(P68:S68)</f>
        <v>5000</v>
      </c>
      <c r="V68" s="169" t="s">
        <v>100</v>
      </c>
      <c r="W68" s="226"/>
      <c r="X68" s="171"/>
    </row>
    <row r="69" spans="1:24" ht="15.75" thickBot="1">
      <c r="A69" s="267" t="s">
        <v>77</v>
      </c>
      <c r="B69" s="150">
        <v>15</v>
      </c>
      <c r="C69" s="151">
        <v>9520.41</v>
      </c>
      <c r="D69" s="150">
        <v>2</v>
      </c>
      <c r="E69" s="151">
        <v>1229.46</v>
      </c>
      <c r="F69" s="150">
        <v>13</v>
      </c>
      <c r="G69" s="154">
        <v>4917.25</v>
      </c>
      <c r="H69" s="132"/>
      <c r="I69" s="136"/>
      <c r="J69" s="133"/>
      <c r="K69" s="150">
        <v>19</v>
      </c>
      <c r="L69" s="265">
        <v>20020.2</v>
      </c>
      <c r="M69" s="268"/>
      <c r="N69" s="122">
        <f>C69+E69+G69+I69+J69+L69+M69</f>
        <v>35687.32</v>
      </c>
      <c r="O69" s="141"/>
      <c r="P69" s="142"/>
      <c r="Q69" s="143"/>
      <c r="R69" s="144"/>
      <c r="S69" s="154">
        <v>3800</v>
      </c>
      <c r="T69" s="146">
        <f>SUM(P69:S69)</f>
        <v>3800</v>
      </c>
      <c r="V69" s="214" t="s">
        <v>101</v>
      </c>
      <c r="W69" s="274">
        <f>SUM(W70:W74)</f>
        <v>2</v>
      </c>
      <c r="X69" s="188">
        <f>SUM(X70:X74)</f>
        <v>2004.95</v>
      </c>
    </row>
    <row r="70" spans="1:24" ht="15.75" thickBot="1">
      <c r="A70" s="269" t="s">
        <v>102</v>
      </c>
      <c r="B70" s="150"/>
      <c r="C70" s="151"/>
      <c r="D70" s="150"/>
      <c r="E70" s="151"/>
      <c r="F70" s="150"/>
      <c r="G70" s="154"/>
      <c r="H70" s="270"/>
      <c r="I70" s="271"/>
      <c r="J70" s="197"/>
      <c r="K70" s="150"/>
      <c r="L70" s="265"/>
      <c r="M70" s="272"/>
      <c r="N70" s="122">
        <f>C70+E70+G70+I70+J70+L70+M70</f>
        <v>0</v>
      </c>
      <c r="O70" s="141"/>
      <c r="P70" s="167"/>
      <c r="Q70" s="273"/>
      <c r="R70" s="198"/>
      <c r="S70" s="171"/>
      <c r="T70" s="168">
        <f>SUM(P70:S70)</f>
        <v>0</v>
      </c>
      <c r="V70" s="208" t="s">
        <v>95</v>
      </c>
      <c r="W70" s="281">
        <v>2</v>
      </c>
      <c r="X70" s="192">
        <v>2004.95</v>
      </c>
    </row>
    <row r="71" spans="1:24" ht="15.75" thickBot="1">
      <c r="A71" s="284" t="s">
        <v>103</v>
      </c>
      <c r="B71" s="173">
        <v>0</v>
      </c>
      <c r="C71" s="202">
        <v>0</v>
      </c>
      <c r="D71" s="173">
        <v>0</v>
      </c>
      <c r="E71" s="202">
        <v>0</v>
      </c>
      <c r="F71" s="173">
        <v>0</v>
      </c>
      <c r="G71" s="205">
        <v>0</v>
      </c>
      <c r="H71" s="97">
        <v>0</v>
      </c>
      <c r="I71" s="101">
        <v>0</v>
      </c>
      <c r="J71" s="98">
        <v>0</v>
      </c>
      <c r="K71" s="173">
        <v>0</v>
      </c>
      <c r="L71" s="278">
        <v>0</v>
      </c>
      <c r="M71" s="285">
        <v>0</v>
      </c>
      <c r="N71" s="185">
        <v>0</v>
      </c>
      <c r="O71" s="104"/>
      <c r="P71" s="105">
        <f>SUM(P72:P76)</f>
        <v>0</v>
      </c>
      <c r="Q71" s="111">
        <f>SUM(Q72:Q76)</f>
        <v>0</v>
      </c>
      <c r="R71" s="218">
        <f>SUM(R72:R76)</f>
        <v>0</v>
      </c>
      <c r="S71" s="205">
        <f>SUM(S72:S76)</f>
        <v>0</v>
      </c>
      <c r="T71" s="185">
        <f>SUM(T72:T76)</f>
        <v>0</v>
      </c>
      <c r="V71" s="147" t="s">
        <v>97</v>
      </c>
      <c r="W71" s="150"/>
      <c r="X71" s="154"/>
    </row>
    <row r="72" spans="1:24" ht="15">
      <c r="A72" s="207">
        <v>12</v>
      </c>
      <c r="B72" s="150"/>
      <c r="C72" s="151"/>
      <c r="D72" s="150"/>
      <c r="E72" s="151"/>
      <c r="F72" s="150"/>
      <c r="G72" s="154"/>
      <c r="H72" s="113"/>
      <c r="I72" s="117"/>
      <c r="J72" s="114"/>
      <c r="K72" s="150"/>
      <c r="L72" s="265"/>
      <c r="M72" s="266"/>
      <c r="N72" s="122">
        <f>C72+E72+G72+I72+J72+L72+M72</f>
        <v>0</v>
      </c>
      <c r="O72" s="141"/>
      <c r="P72" s="123"/>
      <c r="Q72" s="124"/>
      <c r="R72" s="125"/>
      <c r="S72" s="192"/>
      <c r="T72" s="127">
        <f>SUM(P72:S72)</f>
        <v>0</v>
      </c>
      <c r="V72" s="147" t="s">
        <v>98</v>
      </c>
      <c r="W72" s="150"/>
      <c r="X72" s="154"/>
    </row>
    <row r="73" spans="1:24" ht="15">
      <c r="A73" s="207">
        <v>11</v>
      </c>
      <c r="B73" s="150"/>
      <c r="C73" s="151"/>
      <c r="D73" s="150"/>
      <c r="E73" s="151"/>
      <c r="F73" s="150"/>
      <c r="G73" s="154"/>
      <c r="H73" s="132"/>
      <c r="I73" s="136"/>
      <c r="J73" s="133"/>
      <c r="K73" s="150"/>
      <c r="L73" s="265"/>
      <c r="M73" s="268"/>
      <c r="N73" s="122">
        <f>C73+E73+G73+I73+J73+L73+M73</f>
        <v>0</v>
      </c>
      <c r="O73" s="141"/>
      <c r="P73" s="142"/>
      <c r="Q73" s="143"/>
      <c r="R73" s="286"/>
      <c r="S73" s="222"/>
      <c r="T73" s="146">
        <f>SUM(P73:S73)</f>
        <v>0</v>
      </c>
      <c r="V73" s="147" t="s">
        <v>99</v>
      </c>
      <c r="W73" s="150"/>
      <c r="X73" s="154"/>
    </row>
    <row r="74" spans="1:24" ht="15.75" thickBot="1">
      <c r="A74" s="223">
        <v>10</v>
      </c>
      <c r="B74" s="150"/>
      <c r="C74" s="151"/>
      <c r="D74" s="150"/>
      <c r="E74" s="151"/>
      <c r="F74" s="150"/>
      <c r="G74" s="154"/>
      <c r="H74" s="132"/>
      <c r="I74" s="136"/>
      <c r="J74" s="133"/>
      <c r="K74" s="150"/>
      <c r="L74" s="265"/>
      <c r="M74" s="268"/>
      <c r="N74" s="122">
        <f>C74+E74+G74+I74+J74+L74+M74</f>
        <v>0</v>
      </c>
      <c r="O74" s="141"/>
      <c r="P74" s="142"/>
      <c r="Q74" s="143"/>
      <c r="R74" s="144"/>
      <c r="S74" s="222"/>
      <c r="T74" s="146">
        <f>SUM(P74:S74)</f>
        <v>0</v>
      </c>
      <c r="V74" s="169" t="s">
        <v>100</v>
      </c>
      <c r="W74" s="226"/>
      <c r="X74" s="171"/>
    </row>
    <row r="75" spans="1:24" ht="15.75" thickBot="1">
      <c r="A75" s="224">
        <v>9</v>
      </c>
      <c r="B75" s="150"/>
      <c r="C75" s="151"/>
      <c r="D75" s="150"/>
      <c r="E75" s="151"/>
      <c r="F75" s="150"/>
      <c r="G75" s="154"/>
      <c r="H75" s="132"/>
      <c r="I75" s="136"/>
      <c r="J75" s="133"/>
      <c r="K75" s="150"/>
      <c r="L75" s="265"/>
      <c r="M75" s="268"/>
      <c r="N75" s="122">
        <f>C75+E75+G75+I75+J75+L75+M75</f>
        <v>0</v>
      </c>
      <c r="O75" s="141"/>
      <c r="P75" s="142"/>
      <c r="Q75" s="143"/>
      <c r="R75" s="287"/>
      <c r="S75" s="154"/>
      <c r="T75" s="146">
        <f>SUM(P75:S75)</f>
        <v>0</v>
      </c>
      <c r="V75" s="214" t="s">
        <v>104</v>
      </c>
      <c r="W75" s="274">
        <f>SUM(W76:W80)</f>
        <v>0</v>
      </c>
      <c r="X75" s="188">
        <f>SUM(X76:X80)</f>
        <v>0</v>
      </c>
    </row>
    <row r="76" spans="1:24" ht="15.75" thickBot="1">
      <c r="A76" s="224">
        <v>8</v>
      </c>
      <c r="B76" s="150"/>
      <c r="C76" s="151"/>
      <c r="D76" s="150"/>
      <c r="E76" s="151"/>
      <c r="F76" s="150"/>
      <c r="G76" s="154"/>
      <c r="H76" s="270"/>
      <c r="I76" s="271"/>
      <c r="J76" s="197"/>
      <c r="K76" s="150"/>
      <c r="L76" s="265"/>
      <c r="M76" s="272"/>
      <c r="N76" s="122">
        <f>C76+E76+G76+I76+J76+L76+M76</f>
        <v>0</v>
      </c>
      <c r="O76" s="141"/>
      <c r="P76" s="167"/>
      <c r="Q76" s="273"/>
      <c r="R76" s="198"/>
      <c r="S76" s="171"/>
      <c r="T76" s="168">
        <f>SUM(P76:S76)</f>
        <v>0</v>
      </c>
      <c r="V76" s="208" t="s">
        <v>105</v>
      </c>
      <c r="W76" s="281"/>
      <c r="X76" s="192"/>
    </row>
    <row r="77" spans="1:24" ht="15.75" thickBot="1">
      <c r="A77" s="288" t="s">
        <v>86</v>
      </c>
      <c r="B77" s="173">
        <f aca="true" t="shared" si="18" ref="B77:G77">SUM(B78:B83)</f>
        <v>51</v>
      </c>
      <c r="C77" s="202">
        <f t="shared" si="18"/>
        <v>171638.66</v>
      </c>
      <c r="D77" s="173">
        <f t="shared" si="18"/>
        <v>3</v>
      </c>
      <c r="E77" s="202">
        <f t="shared" si="18"/>
        <v>9204.09</v>
      </c>
      <c r="F77" s="173">
        <f t="shared" si="18"/>
        <v>46</v>
      </c>
      <c r="G77" s="202">
        <f t="shared" si="18"/>
        <v>17941.539999999997</v>
      </c>
      <c r="H77" s="276">
        <f aca="true" t="shared" si="19" ref="H77:N77">SUM(H78:H83)</f>
        <v>0</v>
      </c>
      <c r="I77" s="277">
        <f t="shared" si="19"/>
        <v>0</v>
      </c>
      <c r="J77" s="111">
        <f t="shared" si="19"/>
        <v>0</v>
      </c>
      <c r="K77" s="173">
        <f t="shared" si="19"/>
        <v>59</v>
      </c>
      <c r="L77" s="278">
        <f t="shared" si="19"/>
        <v>42834.14</v>
      </c>
      <c r="M77" s="279">
        <f t="shared" si="19"/>
        <v>0</v>
      </c>
      <c r="N77" s="185">
        <f t="shared" si="19"/>
        <v>241618.43</v>
      </c>
      <c r="O77" s="104"/>
      <c r="P77" s="105">
        <f>SUM(P78:P83)</f>
        <v>0</v>
      </c>
      <c r="Q77" s="111">
        <f>SUM(Q78:Q83)</f>
        <v>0</v>
      </c>
      <c r="R77" s="218">
        <f>SUM(R78:R83)</f>
        <v>0</v>
      </c>
      <c r="S77" s="205">
        <f>SUM(S78:S83)</f>
        <v>10400</v>
      </c>
      <c r="T77" s="185">
        <f>SUM(T78:T83)</f>
        <v>10400</v>
      </c>
      <c r="V77" s="147" t="s">
        <v>106</v>
      </c>
      <c r="W77" s="150"/>
      <c r="X77" s="154"/>
    </row>
    <row r="78" spans="1:24" ht="15">
      <c r="A78" s="207" t="s">
        <v>87</v>
      </c>
      <c r="B78" s="150">
        <v>5</v>
      </c>
      <c r="C78" s="151">
        <v>19008.48</v>
      </c>
      <c r="D78" s="150"/>
      <c r="E78" s="151"/>
      <c r="F78" s="150">
        <v>3</v>
      </c>
      <c r="G78" s="154">
        <v>1468.8</v>
      </c>
      <c r="H78" s="113"/>
      <c r="I78" s="117"/>
      <c r="J78" s="114"/>
      <c r="K78" s="281">
        <v>5</v>
      </c>
      <c r="L78" s="153">
        <v>4672.82</v>
      </c>
      <c r="M78" s="266"/>
      <c r="N78" s="122">
        <f aca="true" t="shared" si="20" ref="N78:N83">C78+E78+G78+I78+J78+L78+M78</f>
        <v>25150.1</v>
      </c>
      <c r="O78" s="141"/>
      <c r="P78" s="123"/>
      <c r="Q78" s="124"/>
      <c r="R78" s="125"/>
      <c r="S78" s="192">
        <v>1000</v>
      </c>
      <c r="T78" s="127">
        <f aca="true" t="shared" si="21" ref="T78:T83">SUM(P78:S78)</f>
        <v>1000</v>
      </c>
      <c r="V78" s="147" t="s">
        <v>107</v>
      </c>
      <c r="W78" s="150"/>
      <c r="X78" s="154"/>
    </row>
    <row r="79" spans="1:24" ht="13.5" customHeight="1">
      <c r="A79" s="131" t="s">
        <v>89</v>
      </c>
      <c r="B79" s="150">
        <v>11</v>
      </c>
      <c r="C79" s="151">
        <v>40473.82</v>
      </c>
      <c r="D79" s="150"/>
      <c r="E79" s="151"/>
      <c r="F79" s="150">
        <v>9</v>
      </c>
      <c r="G79" s="154">
        <v>4037.5</v>
      </c>
      <c r="H79" s="132"/>
      <c r="I79" s="136"/>
      <c r="J79" s="133"/>
      <c r="K79" s="150">
        <v>11</v>
      </c>
      <c r="L79" s="153">
        <v>8297.84</v>
      </c>
      <c r="M79" s="268"/>
      <c r="N79" s="122">
        <f t="shared" si="20"/>
        <v>52809.16</v>
      </c>
      <c r="O79" s="141"/>
      <c r="P79" s="142"/>
      <c r="Q79" s="143"/>
      <c r="R79" s="144"/>
      <c r="S79" s="154">
        <v>2200</v>
      </c>
      <c r="T79" s="146">
        <f t="shared" si="21"/>
        <v>2200</v>
      </c>
      <c r="V79" s="147" t="s">
        <v>95</v>
      </c>
      <c r="W79" s="150"/>
      <c r="X79" s="154"/>
    </row>
    <row r="80" spans="1:24" ht="15.75" thickBot="1">
      <c r="A80" s="131" t="s">
        <v>90</v>
      </c>
      <c r="B80" s="150">
        <v>15</v>
      </c>
      <c r="C80" s="151">
        <v>50582.9</v>
      </c>
      <c r="D80" s="150"/>
      <c r="E80" s="151"/>
      <c r="F80" s="150">
        <v>12</v>
      </c>
      <c r="G80" s="154">
        <v>4483</v>
      </c>
      <c r="H80" s="132"/>
      <c r="I80" s="136"/>
      <c r="J80" s="133"/>
      <c r="K80" s="150">
        <v>15</v>
      </c>
      <c r="L80" s="153">
        <v>11416.92</v>
      </c>
      <c r="M80" s="268"/>
      <c r="N80" s="122">
        <f t="shared" si="20"/>
        <v>66482.82</v>
      </c>
      <c r="O80" s="141"/>
      <c r="P80" s="142"/>
      <c r="Q80" s="143"/>
      <c r="R80" s="144"/>
      <c r="S80" s="154">
        <v>3000</v>
      </c>
      <c r="T80" s="146">
        <f t="shared" si="21"/>
        <v>3000</v>
      </c>
      <c r="V80" s="169" t="s">
        <v>97</v>
      </c>
      <c r="W80" s="226"/>
      <c r="X80" s="171"/>
    </row>
    <row r="81" spans="1:24" ht="15.75" thickBot="1">
      <c r="A81" s="131" t="s">
        <v>91</v>
      </c>
      <c r="B81" s="150">
        <v>2</v>
      </c>
      <c r="C81" s="151">
        <v>6488.33</v>
      </c>
      <c r="D81" s="150"/>
      <c r="E81" s="151"/>
      <c r="F81" s="150">
        <v>2</v>
      </c>
      <c r="G81" s="154">
        <v>713.88</v>
      </c>
      <c r="H81" s="132"/>
      <c r="I81" s="136"/>
      <c r="J81" s="133"/>
      <c r="K81" s="150">
        <v>2</v>
      </c>
      <c r="L81" s="153">
        <v>1636</v>
      </c>
      <c r="M81" s="268"/>
      <c r="N81" s="122">
        <f t="shared" si="20"/>
        <v>8838.21</v>
      </c>
      <c r="O81" s="141"/>
      <c r="P81" s="142"/>
      <c r="Q81" s="143"/>
      <c r="R81" s="144"/>
      <c r="S81" s="154">
        <v>400</v>
      </c>
      <c r="T81" s="146">
        <f t="shared" si="21"/>
        <v>400</v>
      </c>
      <c r="V81" s="214" t="s">
        <v>108</v>
      </c>
      <c r="W81" s="274">
        <f>SUM(W82:W86)</f>
        <v>8</v>
      </c>
      <c r="X81" s="188">
        <f>SUM(X82:X86)</f>
        <v>6890.5599999999995</v>
      </c>
    </row>
    <row r="82" spans="1:24" ht="15">
      <c r="A82" s="156" t="s">
        <v>92</v>
      </c>
      <c r="B82" s="150">
        <v>18</v>
      </c>
      <c r="C82" s="151">
        <v>55085.13</v>
      </c>
      <c r="D82" s="150">
        <v>3</v>
      </c>
      <c r="E82" s="151">
        <v>9204.09</v>
      </c>
      <c r="F82" s="150">
        <v>17</v>
      </c>
      <c r="G82" s="154">
        <v>6376.04</v>
      </c>
      <c r="H82" s="132"/>
      <c r="I82" s="136"/>
      <c r="J82" s="133"/>
      <c r="K82" s="150">
        <v>19</v>
      </c>
      <c r="L82" s="153">
        <v>14444.56</v>
      </c>
      <c r="M82" s="268"/>
      <c r="N82" s="122">
        <f t="shared" si="20"/>
        <v>85109.81999999999</v>
      </c>
      <c r="O82" s="141"/>
      <c r="P82" s="142"/>
      <c r="Q82" s="143"/>
      <c r="R82" s="144"/>
      <c r="S82" s="289">
        <v>3800</v>
      </c>
      <c r="T82" s="146">
        <f t="shared" si="21"/>
        <v>3800</v>
      </c>
      <c r="V82" s="208" t="s">
        <v>105</v>
      </c>
      <c r="W82" s="281"/>
      <c r="X82" s="192"/>
    </row>
    <row r="83" spans="1:24" ht="15.75" thickBot="1">
      <c r="A83" s="156" t="s">
        <v>109</v>
      </c>
      <c r="B83" s="290"/>
      <c r="C83" s="291"/>
      <c r="D83" s="290"/>
      <c r="E83" s="291"/>
      <c r="F83" s="292">
        <v>3</v>
      </c>
      <c r="G83" s="293">
        <v>862.32</v>
      </c>
      <c r="H83" s="270"/>
      <c r="I83" s="271"/>
      <c r="J83" s="197"/>
      <c r="K83" s="294">
        <v>7</v>
      </c>
      <c r="L83" s="295">
        <v>2366</v>
      </c>
      <c r="M83" s="272"/>
      <c r="N83" s="122">
        <f t="shared" si="20"/>
        <v>3228.32</v>
      </c>
      <c r="O83" s="141"/>
      <c r="P83" s="167"/>
      <c r="Q83" s="273"/>
      <c r="R83" s="198"/>
      <c r="S83" s="171"/>
      <c r="T83" s="168">
        <f t="shared" si="21"/>
        <v>0</v>
      </c>
      <c r="V83" s="147" t="s">
        <v>106</v>
      </c>
      <c r="W83" s="150">
        <v>1</v>
      </c>
      <c r="X83" s="154">
        <v>818.12</v>
      </c>
    </row>
    <row r="84" spans="1:24" ht="15.75" thickBot="1">
      <c r="A84" s="214" t="s">
        <v>93</v>
      </c>
      <c r="B84" s="173">
        <f aca="true" t="shared" si="22" ref="B84:N84">SUM(B85:B89)</f>
        <v>87</v>
      </c>
      <c r="C84" s="202">
        <f t="shared" si="22"/>
        <v>84374.03</v>
      </c>
      <c r="D84" s="173">
        <f t="shared" si="22"/>
        <v>0</v>
      </c>
      <c r="E84" s="202">
        <f t="shared" si="22"/>
        <v>0</v>
      </c>
      <c r="F84" s="173">
        <f t="shared" si="22"/>
        <v>78</v>
      </c>
      <c r="G84" s="205">
        <f t="shared" si="22"/>
        <v>67461.3</v>
      </c>
      <c r="H84" s="276">
        <f t="shared" si="22"/>
        <v>0</v>
      </c>
      <c r="I84" s="277">
        <f t="shared" si="22"/>
        <v>0</v>
      </c>
      <c r="J84" s="111">
        <f t="shared" si="22"/>
        <v>0</v>
      </c>
      <c r="K84" s="173">
        <f t="shared" si="22"/>
        <v>87</v>
      </c>
      <c r="L84" s="278">
        <f t="shared" si="22"/>
        <v>94061.84</v>
      </c>
      <c r="M84" s="279">
        <f t="shared" si="22"/>
        <v>0</v>
      </c>
      <c r="N84" s="185">
        <f t="shared" si="22"/>
        <v>245897.16999999998</v>
      </c>
      <c r="O84" s="141"/>
      <c r="P84" s="105">
        <f>SUM(P85:P89)</f>
        <v>0</v>
      </c>
      <c r="Q84" s="111">
        <f>SUM(Q85:Q89)</f>
        <v>0</v>
      </c>
      <c r="R84" s="218">
        <f>SUM(R85:R89)</f>
        <v>0</v>
      </c>
      <c r="S84" s="205">
        <f>SUM(S85:S89)</f>
        <v>17600</v>
      </c>
      <c r="T84" s="185">
        <f>SUM(T85:T89)</f>
        <v>17600</v>
      </c>
      <c r="V84" s="147" t="s">
        <v>107</v>
      </c>
      <c r="W84" s="150"/>
      <c r="X84" s="154"/>
    </row>
    <row r="85" spans="1:24" ht="15">
      <c r="A85" s="296">
        <v>14</v>
      </c>
      <c r="B85" s="150">
        <v>10</v>
      </c>
      <c r="C85" s="151">
        <v>10068.86</v>
      </c>
      <c r="D85" s="150"/>
      <c r="E85" s="151"/>
      <c r="F85" s="150">
        <v>10</v>
      </c>
      <c r="G85" s="154">
        <v>9372.25</v>
      </c>
      <c r="H85" s="113"/>
      <c r="I85" s="117"/>
      <c r="J85" s="114"/>
      <c r="K85" s="150">
        <v>10</v>
      </c>
      <c r="L85" s="265">
        <v>11132.82</v>
      </c>
      <c r="M85" s="266"/>
      <c r="N85" s="122">
        <f>C85+E85+G85+I85+J85+L85+M85</f>
        <v>30573.93</v>
      </c>
      <c r="O85" s="141"/>
      <c r="P85" s="123"/>
      <c r="Q85" s="124"/>
      <c r="R85" s="125"/>
      <c r="S85" s="192">
        <v>2000</v>
      </c>
      <c r="T85" s="127">
        <f>SUM(P85:S85)</f>
        <v>2000</v>
      </c>
      <c r="V85" s="147" t="s">
        <v>95</v>
      </c>
      <c r="W85" s="150">
        <v>1</v>
      </c>
      <c r="X85" s="154">
        <v>865.29</v>
      </c>
    </row>
    <row r="86" spans="1:24" ht="15.75" thickBot="1">
      <c r="A86" s="297">
        <v>13</v>
      </c>
      <c r="B86" s="150">
        <v>26</v>
      </c>
      <c r="C86" s="151">
        <v>24970.21</v>
      </c>
      <c r="D86" s="150"/>
      <c r="E86" s="151"/>
      <c r="F86" s="150">
        <v>23</v>
      </c>
      <c r="G86" s="154">
        <v>19187.63</v>
      </c>
      <c r="H86" s="132"/>
      <c r="I86" s="136"/>
      <c r="J86" s="133"/>
      <c r="K86" s="150">
        <v>27</v>
      </c>
      <c r="L86" s="265">
        <v>28113.64</v>
      </c>
      <c r="M86" s="268"/>
      <c r="N86" s="122">
        <f>C86+E86+G86+I86+J86+L86+M86</f>
        <v>72271.48</v>
      </c>
      <c r="O86" s="141"/>
      <c r="P86" s="142"/>
      <c r="Q86" s="143"/>
      <c r="R86" s="144"/>
      <c r="S86" s="154">
        <v>5600</v>
      </c>
      <c r="T86" s="146">
        <f>SUM(P86:S86)</f>
        <v>5600</v>
      </c>
      <c r="V86" s="169" t="s">
        <v>97</v>
      </c>
      <c r="W86" s="226">
        <v>6</v>
      </c>
      <c r="X86" s="171">
        <v>5207.15</v>
      </c>
    </row>
    <row r="87" spans="1:24" ht="26.25" thickBot="1">
      <c r="A87" s="297">
        <v>12</v>
      </c>
      <c r="B87" s="150">
        <v>13</v>
      </c>
      <c r="C87" s="151">
        <v>12846.82</v>
      </c>
      <c r="D87" s="150"/>
      <c r="E87" s="151"/>
      <c r="F87" s="150">
        <v>10</v>
      </c>
      <c r="G87" s="154">
        <v>9111.97</v>
      </c>
      <c r="H87" s="132"/>
      <c r="I87" s="136"/>
      <c r="J87" s="133"/>
      <c r="K87" s="150">
        <v>12</v>
      </c>
      <c r="L87" s="265">
        <v>13008.82</v>
      </c>
      <c r="M87" s="268"/>
      <c r="N87" s="122">
        <f>C87+E87+G87+I87+J87+L87+M87</f>
        <v>34967.61</v>
      </c>
      <c r="O87" s="141"/>
      <c r="P87" s="142"/>
      <c r="Q87" s="143"/>
      <c r="R87" s="144"/>
      <c r="S87" s="154">
        <v>2400</v>
      </c>
      <c r="T87" s="146">
        <f>SUM(P87:S87)</f>
        <v>2400</v>
      </c>
      <c r="V87" s="214" t="s">
        <v>110</v>
      </c>
      <c r="W87" s="274">
        <f>SUM(W88:W95)</f>
        <v>16</v>
      </c>
      <c r="X87" s="188">
        <f>SUM(X88:X95)</f>
        <v>14212.24</v>
      </c>
    </row>
    <row r="88" spans="1:24" ht="15">
      <c r="A88" s="297">
        <v>11</v>
      </c>
      <c r="B88" s="150">
        <v>11</v>
      </c>
      <c r="C88" s="151">
        <v>10800.88</v>
      </c>
      <c r="D88" s="150"/>
      <c r="E88" s="151"/>
      <c r="F88" s="150">
        <v>10</v>
      </c>
      <c r="G88" s="154">
        <v>9062.9</v>
      </c>
      <c r="H88" s="132"/>
      <c r="I88" s="136"/>
      <c r="J88" s="133"/>
      <c r="K88" s="150">
        <v>11</v>
      </c>
      <c r="L88" s="265">
        <v>12083.64</v>
      </c>
      <c r="M88" s="268"/>
      <c r="N88" s="122">
        <f>C88+E88+G88+I88+J88+L88+M88</f>
        <v>31947.42</v>
      </c>
      <c r="O88" s="141"/>
      <c r="P88" s="142"/>
      <c r="Q88" s="143"/>
      <c r="R88" s="144"/>
      <c r="S88" s="154">
        <v>2200</v>
      </c>
      <c r="T88" s="146">
        <f>SUM(P88:S88)</f>
        <v>2200</v>
      </c>
      <c r="V88" s="208" t="s">
        <v>105</v>
      </c>
      <c r="W88" s="281">
        <v>2</v>
      </c>
      <c r="X88" s="192">
        <v>2008.9</v>
      </c>
    </row>
    <row r="89" spans="1:24" ht="15.75" thickBot="1">
      <c r="A89" s="298">
        <v>10</v>
      </c>
      <c r="B89" s="150">
        <v>27</v>
      </c>
      <c r="C89" s="151">
        <v>25687.26</v>
      </c>
      <c r="D89" s="150"/>
      <c r="E89" s="151"/>
      <c r="F89" s="150">
        <v>25</v>
      </c>
      <c r="G89" s="154">
        <v>20726.55</v>
      </c>
      <c r="H89" s="270"/>
      <c r="I89" s="271"/>
      <c r="J89" s="197"/>
      <c r="K89" s="150">
        <v>27</v>
      </c>
      <c r="L89" s="265">
        <v>29722.92</v>
      </c>
      <c r="M89" s="272"/>
      <c r="N89" s="122">
        <f>C89+E89+G89+I89+J89+L89+M89</f>
        <v>76136.73</v>
      </c>
      <c r="O89" s="141"/>
      <c r="P89" s="167"/>
      <c r="Q89" s="273"/>
      <c r="R89" s="198"/>
      <c r="S89" s="171">
        <v>5400</v>
      </c>
      <c r="T89" s="168">
        <f>SUM(P89:S89)</f>
        <v>5400</v>
      </c>
      <c r="V89" s="147" t="s">
        <v>106</v>
      </c>
      <c r="W89" s="150"/>
      <c r="X89" s="154"/>
    </row>
    <row r="90" spans="1:24" ht="15.75" thickBot="1">
      <c r="A90" s="214" t="s">
        <v>94</v>
      </c>
      <c r="B90" s="173">
        <f aca="true" t="shared" si="23" ref="B90:N90">SUM(B91:B95)</f>
        <v>0</v>
      </c>
      <c r="C90" s="202">
        <f t="shared" si="23"/>
        <v>0</v>
      </c>
      <c r="D90" s="173">
        <f t="shared" si="23"/>
        <v>0</v>
      </c>
      <c r="E90" s="202">
        <f t="shared" si="23"/>
        <v>0</v>
      </c>
      <c r="F90" s="173">
        <f t="shared" si="23"/>
        <v>0</v>
      </c>
      <c r="G90" s="205">
        <f t="shared" si="23"/>
        <v>0</v>
      </c>
      <c r="H90" s="276">
        <f t="shared" si="23"/>
        <v>0</v>
      </c>
      <c r="I90" s="277">
        <f t="shared" si="23"/>
        <v>0</v>
      </c>
      <c r="J90" s="111">
        <f t="shared" si="23"/>
        <v>0</v>
      </c>
      <c r="K90" s="173">
        <f t="shared" si="23"/>
        <v>0</v>
      </c>
      <c r="L90" s="278">
        <f t="shared" si="23"/>
        <v>0</v>
      </c>
      <c r="M90" s="279">
        <f t="shared" si="23"/>
        <v>0</v>
      </c>
      <c r="N90" s="185">
        <f t="shared" si="23"/>
        <v>0</v>
      </c>
      <c r="O90" s="104"/>
      <c r="P90" s="105">
        <f>SUM(P91:P95)</f>
        <v>0</v>
      </c>
      <c r="Q90" s="111">
        <f>SUM(Q91:Q95)</f>
        <v>0</v>
      </c>
      <c r="R90" s="218">
        <f>SUM(R91:R95)</f>
        <v>0</v>
      </c>
      <c r="S90" s="205">
        <f>SUM(S91:S95)</f>
        <v>0</v>
      </c>
      <c r="T90" s="185">
        <f>SUM(T91:T95)</f>
        <v>0</v>
      </c>
      <c r="V90" s="147" t="s">
        <v>107</v>
      </c>
      <c r="W90" s="150"/>
      <c r="X90" s="154"/>
    </row>
    <row r="91" spans="1:24" ht="15">
      <c r="A91" s="207" t="s">
        <v>95</v>
      </c>
      <c r="B91" s="150"/>
      <c r="C91" s="151"/>
      <c r="D91" s="150"/>
      <c r="E91" s="151"/>
      <c r="F91" s="150"/>
      <c r="G91" s="154"/>
      <c r="H91" s="113"/>
      <c r="I91" s="117"/>
      <c r="J91" s="114"/>
      <c r="K91" s="150"/>
      <c r="L91" s="265"/>
      <c r="M91" s="266"/>
      <c r="N91" s="122">
        <f>C91+E91+G91+I91+J91+L91+M91</f>
        <v>0</v>
      </c>
      <c r="O91" s="141"/>
      <c r="P91" s="123"/>
      <c r="Q91" s="124"/>
      <c r="R91" s="125"/>
      <c r="S91" s="192"/>
      <c r="T91" s="127">
        <f>SUM(P91:S91)</f>
        <v>0</v>
      </c>
      <c r="V91" s="147" t="s">
        <v>95</v>
      </c>
      <c r="W91" s="150">
        <v>13</v>
      </c>
      <c r="X91" s="154">
        <v>11357.26</v>
      </c>
    </row>
    <row r="92" spans="1:24" ht="15">
      <c r="A92" s="131" t="s">
        <v>97</v>
      </c>
      <c r="B92" s="150"/>
      <c r="C92" s="151"/>
      <c r="D92" s="150"/>
      <c r="E92" s="151"/>
      <c r="F92" s="150"/>
      <c r="G92" s="154"/>
      <c r="H92" s="132"/>
      <c r="I92" s="136"/>
      <c r="J92" s="133"/>
      <c r="K92" s="150"/>
      <c r="L92" s="265"/>
      <c r="M92" s="268"/>
      <c r="N92" s="122">
        <f>C92+E92+G92+I92+J92+L92+M92</f>
        <v>0</v>
      </c>
      <c r="O92" s="141"/>
      <c r="P92" s="142"/>
      <c r="Q92" s="143"/>
      <c r="R92" s="144"/>
      <c r="S92" s="154"/>
      <c r="T92" s="146">
        <f>SUM(P92:S92)</f>
        <v>0</v>
      </c>
      <c r="V92" s="147" t="s">
        <v>97</v>
      </c>
      <c r="W92" s="150">
        <v>1</v>
      </c>
      <c r="X92" s="154">
        <v>846.08</v>
      </c>
    </row>
    <row r="93" spans="1:24" ht="15">
      <c r="A93" s="131" t="s">
        <v>98</v>
      </c>
      <c r="B93" s="150"/>
      <c r="C93" s="151"/>
      <c r="D93" s="150"/>
      <c r="E93" s="151"/>
      <c r="F93" s="150"/>
      <c r="G93" s="154"/>
      <c r="H93" s="132"/>
      <c r="I93" s="136"/>
      <c r="J93" s="133"/>
      <c r="K93" s="150"/>
      <c r="L93" s="265"/>
      <c r="M93" s="268"/>
      <c r="N93" s="122">
        <f>C93+E93+G93+I93+J93+L93+M93</f>
        <v>0</v>
      </c>
      <c r="O93" s="141"/>
      <c r="P93" s="142"/>
      <c r="Q93" s="143"/>
      <c r="R93" s="144"/>
      <c r="S93" s="154"/>
      <c r="T93" s="146">
        <f>SUM(P93:S93)</f>
        <v>0</v>
      </c>
      <c r="V93" s="147" t="s">
        <v>98</v>
      </c>
      <c r="W93" s="150"/>
      <c r="X93" s="154"/>
    </row>
    <row r="94" spans="1:24" ht="15">
      <c r="A94" s="131" t="s">
        <v>99</v>
      </c>
      <c r="B94" s="150"/>
      <c r="C94" s="151"/>
      <c r="D94" s="150"/>
      <c r="E94" s="151"/>
      <c r="F94" s="150"/>
      <c r="G94" s="154"/>
      <c r="H94" s="132"/>
      <c r="I94" s="136"/>
      <c r="J94" s="133"/>
      <c r="K94" s="150"/>
      <c r="L94" s="265"/>
      <c r="M94" s="268"/>
      <c r="N94" s="122">
        <f>C94+E94+G94+I94+J94+L94+M94</f>
        <v>0</v>
      </c>
      <c r="O94" s="141"/>
      <c r="P94" s="142"/>
      <c r="Q94" s="143"/>
      <c r="R94" s="144"/>
      <c r="S94" s="154"/>
      <c r="T94" s="146">
        <f>SUM(P94:S94)</f>
        <v>0</v>
      </c>
      <c r="V94" s="147" t="s">
        <v>99</v>
      </c>
      <c r="W94" s="150"/>
      <c r="X94" s="154"/>
    </row>
    <row r="95" spans="1:24" ht="15.75" thickBot="1">
      <c r="A95" s="156" t="s">
        <v>100</v>
      </c>
      <c r="B95" s="150"/>
      <c r="C95" s="151"/>
      <c r="D95" s="150"/>
      <c r="E95" s="151"/>
      <c r="F95" s="150"/>
      <c r="G95" s="154"/>
      <c r="H95" s="270"/>
      <c r="I95" s="271"/>
      <c r="J95" s="197"/>
      <c r="K95" s="150"/>
      <c r="L95" s="265"/>
      <c r="M95" s="272"/>
      <c r="N95" s="122">
        <f>C95+E95+G95+I95+J95+L95+M95</f>
        <v>0</v>
      </c>
      <c r="O95" s="141"/>
      <c r="P95" s="167"/>
      <c r="Q95" s="273"/>
      <c r="R95" s="198"/>
      <c r="S95" s="171"/>
      <c r="T95" s="168">
        <f>SUM(P95:S95)</f>
        <v>0</v>
      </c>
      <c r="V95" s="169" t="s">
        <v>100</v>
      </c>
      <c r="W95" s="226"/>
      <c r="X95" s="171"/>
    </row>
    <row r="96" spans="1:24" ht="15.75" thickBot="1">
      <c r="A96" s="172" t="s">
        <v>101</v>
      </c>
      <c r="B96" s="173">
        <f aca="true" t="shared" si="24" ref="B96:N96">SUM(B97:B101)</f>
        <v>3</v>
      </c>
      <c r="C96" s="202">
        <f t="shared" si="24"/>
        <v>2961.69</v>
      </c>
      <c r="D96" s="173">
        <f t="shared" si="24"/>
        <v>0</v>
      </c>
      <c r="E96" s="202">
        <f t="shared" si="24"/>
        <v>0</v>
      </c>
      <c r="F96" s="173">
        <f t="shared" si="24"/>
        <v>2</v>
      </c>
      <c r="G96" s="205">
        <f t="shared" si="24"/>
        <v>955.2</v>
      </c>
      <c r="H96" s="276">
        <f t="shared" si="24"/>
        <v>0</v>
      </c>
      <c r="I96" s="277">
        <f t="shared" si="24"/>
        <v>0</v>
      </c>
      <c r="J96" s="111">
        <f t="shared" si="24"/>
        <v>0</v>
      </c>
      <c r="K96" s="173">
        <f t="shared" si="24"/>
        <v>3</v>
      </c>
      <c r="L96" s="278">
        <f>SUM(L97:L101)</f>
        <v>3139.64</v>
      </c>
      <c r="M96" s="279">
        <f t="shared" si="24"/>
        <v>0</v>
      </c>
      <c r="N96" s="185">
        <f t="shared" si="24"/>
        <v>7056.53</v>
      </c>
      <c r="O96" s="141"/>
      <c r="P96" s="105">
        <f>SUM(P97:P101)</f>
        <v>0</v>
      </c>
      <c r="Q96" s="111">
        <f>SUM(Q97:Q101)</f>
        <v>0</v>
      </c>
      <c r="R96" s="218">
        <f>SUM(R97:R101)</f>
        <v>0</v>
      </c>
      <c r="S96" s="205">
        <f>SUM(S97:S101)</f>
        <v>600</v>
      </c>
      <c r="T96" s="185">
        <f>SUM(T97:T101)</f>
        <v>600</v>
      </c>
      <c r="V96" s="299" t="s">
        <v>111</v>
      </c>
      <c r="W96" s="300">
        <f>W51+W57+W63+W69+W75+W81+W87</f>
        <v>64</v>
      </c>
      <c r="X96" s="301">
        <f>X51+X57+X63+X69+X75+X81+X87</f>
        <v>100986.17000000001</v>
      </c>
    </row>
    <row r="97" spans="1:24" ht="15.75" thickBot="1">
      <c r="A97" s="207" t="s">
        <v>95</v>
      </c>
      <c r="B97" s="150">
        <v>1</v>
      </c>
      <c r="C97" s="151">
        <v>994.2</v>
      </c>
      <c r="D97" s="150"/>
      <c r="E97" s="151"/>
      <c r="F97" s="150">
        <v>1</v>
      </c>
      <c r="G97" s="154">
        <v>477.6</v>
      </c>
      <c r="H97" s="113"/>
      <c r="I97" s="117"/>
      <c r="J97" s="114"/>
      <c r="K97" s="150">
        <v>1</v>
      </c>
      <c r="L97" s="265">
        <v>1118</v>
      </c>
      <c r="M97" s="266"/>
      <c r="N97" s="122">
        <f>C97+E97+G97+I97+J97+L97+M97</f>
        <v>2589.8</v>
      </c>
      <c r="O97" s="141"/>
      <c r="P97" s="123"/>
      <c r="Q97" s="124"/>
      <c r="R97" s="125"/>
      <c r="S97" s="192">
        <v>200</v>
      </c>
      <c r="T97" s="127">
        <f>SUM(P97:S97)</f>
        <v>200</v>
      </c>
      <c r="V97" s="302" t="s">
        <v>112</v>
      </c>
      <c r="W97" s="303">
        <f>W49+W96</f>
        <v>332</v>
      </c>
      <c r="X97" s="304">
        <f>X49+X96</f>
        <v>301765</v>
      </c>
    </row>
    <row r="98" spans="1:24" ht="15.75" thickBot="1">
      <c r="A98" s="131" t="s">
        <v>97</v>
      </c>
      <c r="B98" s="150">
        <v>1</v>
      </c>
      <c r="C98" s="151">
        <v>1011.18</v>
      </c>
      <c r="D98" s="150"/>
      <c r="E98" s="151"/>
      <c r="F98" s="150">
        <v>1</v>
      </c>
      <c r="G98" s="154">
        <v>477.6</v>
      </c>
      <c r="H98" s="132"/>
      <c r="I98" s="136"/>
      <c r="J98" s="133"/>
      <c r="K98" s="150">
        <v>1</v>
      </c>
      <c r="L98" s="265">
        <v>1118</v>
      </c>
      <c r="M98" s="268"/>
      <c r="N98" s="122">
        <f>C98+E98+G98+I98+J98+L98+M98</f>
        <v>2606.7799999999997</v>
      </c>
      <c r="O98" s="141"/>
      <c r="P98" s="142"/>
      <c r="Q98" s="143"/>
      <c r="R98" s="144"/>
      <c r="S98" s="154">
        <v>200</v>
      </c>
      <c r="T98" s="146">
        <f>SUM(P98:S98)</f>
        <v>200</v>
      </c>
      <c r="V98" s="305" t="s">
        <v>113</v>
      </c>
      <c r="W98" s="306">
        <v>3</v>
      </c>
      <c r="X98" s="307">
        <v>1296.63</v>
      </c>
    </row>
    <row r="99" spans="1:24" ht="15.75" thickBot="1">
      <c r="A99" s="131" t="s">
        <v>98</v>
      </c>
      <c r="B99" s="150"/>
      <c r="C99" s="151"/>
      <c r="D99" s="150"/>
      <c r="E99" s="151"/>
      <c r="F99" s="150"/>
      <c r="G99" s="154"/>
      <c r="H99" s="132"/>
      <c r="I99" s="136"/>
      <c r="J99" s="133"/>
      <c r="K99" s="150"/>
      <c r="L99" s="265"/>
      <c r="M99" s="268"/>
      <c r="N99" s="122">
        <f>C99+E99+G99+I99+J99+L99+M99</f>
        <v>0</v>
      </c>
      <c r="O99" s="141"/>
      <c r="P99" s="142"/>
      <c r="Q99" s="143"/>
      <c r="R99" s="144"/>
      <c r="S99" s="154"/>
      <c r="T99" s="146">
        <f>SUM(P99:S99)</f>
        <v>0</v>
      </c>
      <c r="V99" s="308" t="s">
        <v>114</v>
      </c>
      <c r="W99" s="309">
        <v>327</v>
      </c>
      <c r="X99" s="310">
        <v>161625</v>
      </c>
    </row>
    <row r="100" spans="1:24" ht="15.75" thickBot="1">
      <c r="A100" s="131" t="s">
        <v>99</v>
      </c>
      <c r="B100" s="150"/>
      <c r="C100" s="151"/>
      <c r="D100" s="150"/>
      <c r="E100" s="151"/>
      <c r="F100" s="150"/>
      <c r="G100" s="154"/>
      <c r="H100" s="132"/>
      <c r="I100" s="136"/>
      <c r="J100" s="133"/>
      <c r="K100" s="150"/>
      <c r="L100" s="265"/>
      <c r="M100" s="268"/>
      <c r="N100" s="122">
        <f>C100+E100+G100+I100+J100+L100+M100</f>
        <v>0</v>
      </c>
      <c r="O100" s="141"/>
      <c r="P100" s="142"/>
      <c r="Q100" s="143"/>
      <c r="R100" s="144"/>
      <c r="S100" s="154"/>
      <c r="T100" s="146">
        <f>SUM(P100:S100)</f>
        <v>0</v>
      </c>
      <c r="V100" s="311" t="s">
        <v>115</v>
      </c>
      <c r="W100" s="312"/>
      <c r="X100" s="313"/>
    </row>
    <row r="101" spans="1:24" ht="15.75" thickBot="1">
      <c r="A101" s="314" t="s">
        <v>100</v>
      </c>
      <c r="B101" s="150">
        <v>1</v>
      </c>
      <c r="C101" s="151">
        <v>956.31</v>
      </c>
      <c r="D101" s="150"/>
      <c r="E101" s="151"/>
      <c r="F101" s="150"/>
      <c r="G101" s="154"/>
      <c r="H101" s="270"/>
      <c r="I101" s="271"/>
      <c r="J101" s="197"/>
      <c r="K101" s="150">
        <v>1</v>
      </c>
      <c r="L101" s="265">
        <v>903.64</v>
      </c>
      <c r="M101" s="272"/>
      <c r="N101" s="122">
        <f>C101+E101+G101+I101+J101+L101+M101</f>
        <v>1859.9499999999998</v>
      </c>
      <c r="O101" s="141"/>
      <c r="P101" s="167"/>
      <c r="Q101" s="273"/>
      <c r="R101" s="198"/>
      <c r="S101" s="171">
        <v>200</v>
      </c>
      <c r="T101" s="168">
        <f>SUM(P101:S101)</f>
        <v>200</v>
      </c>
      <c r="V101" s="311" t="s">
        <v>116</v>
      </c>
      <c r="W101" s="315">
        <v>1</v>
      </c>
      <c r="X101" s="316">
        <v>158.73</v>
      </c>
    </row>
    <row r="102" spans="1:24" ht="15.75" thickBot="1">
      <c r="A102" s="172" t="s">
        <v>104</v>
      </c>
      <c r="B102" s="173">
        <f aca="true" t="shared" si="25" ref="B102:N102">SUM(B103:B107)</f>
        <v>8</v>
      </c>
      <c r="C102" s="202">
        <f t="shared" si="25"/>
        <v>7642.73</v>
      </c>
      <c r="D102" s="173">
        <f t="shared" si="25"/>
        <v>1</v>
      </c>
      <c r="E102" s="202">
        <f t="shared" si="25"/>
        <v>939.33</v>
      </c>
      <c r="F102" s="173">
        <f t="shared" si="25"/>
        <v>4</v>
      </c>
      <c r="G102" s="202">
        <f t="shared" si="25"/>
        <v>2248.7</v>
      </c>
      <c r="H102" s="317">
        <f t="shared" si="25"/>
        <v>0</v>
      </c>
      <c r="I102" s="212">
        <f t="shared" si="25"/>
        <v>0</v>
      </c>
      <c r="J102" s="318">
        <f t="shared" si="25"/>
        <v>0</v>
      </c>
      <c r="K102" s="173">
        <f t="shared" si="25"/>
        <v>9</v>
      </c>
      <c r="L102" s="179">
        <f>SUM(L103:L107)</f>
        <v>9346.1</v>
      </c>
      <c r="M102" s="285">
        <f t="shared" si="25"/>
        <v>0</v>
      </c>
      <c r="N102" s="210">
        <f t="shared" si="25"/>
        <v>20176.86</v>
      </c>
      <c r="O102" s="104"/>
      <c r="P102" s="105">
        <f>SUM(P103:P107)</f>
        <v>0</v>
      </c>
      <c r="Q102" s="111">
        <f>SUM(Q103:Q107)</f>
        <v>0</v>
      </c>
      <c r="R102" s="218">
        <f>SUM(R103:R107)</f>
        <v>0</v>
      </c>
      <c r="S102" s="205">
        <f>SUM(S103:S107)</f>
        <v>1800</v>
      </c>
      <c r="T102" s="185">
        <f>SUM(T103:T107)</f>
        <v>1800</v>
      </c>
      <c r="V102" s="311" t="s">
        <v>117</v>
      </c>
      <c r="W102" s="319"/>
      <c r="X102" s="320"/>
    </row>
    <row r="103" spans="1:24" ht="15.75" thickBot="1">
      <c r="A103" s="207" t="s">
        <v>105</v>
      </c>
      <c r="B103" s="150"/>
      <c r="C103" s="151"/>
      <c r="D103" s="150"/>
      <c r="E103" s="151"/>
      <c r="F103" s="150"/>
      <c r="G103" s="154"/>
      <c r="H103" s="113"/>
      <c r="I103" s="117"/>
      <c r="J103" s="114"/>
      <c r="K103" s="150"/>
      <c r="L103" s="265"/>
      <c r="M103" s="266"/>
      <c r="N103" s="122">
        <f>C103+E103+G103+I103+J103+L103+M103</f>
        <v>0</v>
      </c>
      <c r="O103" s="141"/>
      <c r="P103" s="123"/>
      <c r="Q103" s="124"/>
      <c r="R103" s="125"/>
      <c r="S103" s="192"/>
      <c r="T103" s="127">
        <f>SUM(P103:S103)</f>
        <v>0</v>
      </c>
      <c r="V103" s="311" t="s">
        <v>118</v>
      </c>
      <c r="W103" s="321"/>
      <c r="X103" s="322"/>
    </row>
    <row r="104" spans="1:24" ht="15.75" thickBot="1">
      <c r="A104" s="131" t="s">
        <v>106</v>
      </c>
      <c r="B104" s="150"/>
      <c r="C104" s="151"/>
      <c r="D104" s="150"/>
      <c r="E104" s="151"/>
      <c r="F104" s="150"/>
      <c r="G104" s="154"/>
      <c r="H104" s="132"/>
      <c r="I104" s="136"/>
      <c r="J104" s="133"/>
      <c r="K104" s="150"/>
      <c r="L104" s="265"/>
      <c r="M104" s="268"/>
      <c r="N104" s="122">
        <f>C104+E104+G104+I104+J104+L104+M104</f>
        <v>0</v>
      </c>
      <c r="O104" s="141"/>
      <c r="P104" s="142"/>
      <c r="Q104" s="143"/>
      <c r="R104" s="144"/>
      <c r="S104" s="154"/>
      <c r="T104" s="146">
        <f>SUM(P104:S104)</f>
        <v>0</v>
      </c>
      <c r="V104" s="311"/>
      <c r="W104" s="321"/>
      <c r="X104" s="322"/>
    </row>
    <row r="105" spans="1:24" ht="15.75" thickBot="1">
      <c r="A105" s="131" t="s">
        <v>107</v>
      </c>
      <c r="B105" s="150"/>
      <c r="C105" s="151"/>
      <c r="D105" s="150"/>
      <c r="E105" s="151"/>
      <c r="F105" s="150"/>
      <c r="G105" s="154"/>
      <c r="H105" s="132"/>
      <c r="I105" s="136"/>
      <c r="J105" s="133"/>
      <c r="K105" s="150"/>
      <c r="L105" s="265"/>
      <c r="M105" s="268"/>
      <c r="N105" s="122">
        <f>C105+E105+G105+I105+J105+L105+M105</f>
        <v>0</v>
      </c>
      <c r="O105" s="141"/>
      <c r="P105" s="142"/>
      <c r="Q105" s="143"/>
      <c r="R105" s="144"/>
      <c r="S105" s="154"/>
      <c r="T105" s="146">
        <f>SUM(P105:S105)</f>
        <v>0</v>
      </c>
      <c r="V105" s="311" t="s">
        <v>119</v>
      </c>
      <c r="W105" s="321"/>
      <c r="X105" s="322"/>
    </row>
    <row r="106" spans="1:24" ht="15.75" thickBot="1">
      <c r="A106" s="131" t="s">
        <v>95</v>
      </c>
      <c r="B106" s="150">
        <v>2</v>
      </c>
      <c r="C106" s="151">
        <v>1959.7</v>
      </c>
      <c r="D106" s="150"/>
      <c r="E106" s="151"/>
      <c r="F106" s="150">
        <v>1</v>
      </c>
      <c r="G106" s="154">
        <v>636.8</v>
      </c>
      <c r="H106" s="132"/>
      <c r="I106" s="136"/>
      <c r="J106" s="133"/>
      <c r="K106" s="150">
        <v>2</v>
      </c>
      <c r="L106" s="265">
        <v>2236</v>
      </c>
      <c r="M106" s="268"/>
      <c r="N106" s="122">
        <f>C106+E106+G106+I106+J106+L106+M106</f>
        <v>4832.5</v>
      </c>
      <c r="O106" s="141"/>
      <c r="P106" s="142"/>
      <c r="Q106" s="143"/>
      <c r="R106" s="144"/>
      <c r="S106" s="154">
        <v>400</v>
      </c>
      <c r="T106" s="146">
        <f>SUM(P106:S106)</f>
        <v>400</v>
      </c>
      <c r="V106" s="323" t="s">
        <v>120</v>
      </c>
      <c r="W106" s="324">
        <f>W97+W98+W105+W101</f>
        <v>336</v>
      </c>
      <c r="X106" s="325">
        <f>SUM(X97:X105)</f>
        <v>464845.36</v>
      </c>
    </row>
    <row r="107" spans="1:24" ht="15.75" thickBot="1">
      <c r="A107" s="156" t="s">
        <v>97</v>
      </c>
      <c r="B107" s="150">
        <v>6</v>
      </c>
      <c r="C107" s="151">
        <v>5683.03</v>
      </c>
      <c r="D107" s="150">
        <v>1</v>
      </c>
      <c r="E107" s="151">
        <v>939.33</v>
      </c>
      <c r="F107" s="150">
        <v>3</v>
      </c>
      <c r="G107" s="154">
        <v>1611.9</v>
      </c>
      <c r="H107" s="270"/>
      <c r="I107" s="271"/>
      <c r="J107" s="197"/>
      <c r="K107" s="150">
        <v>7</v>
      </c>
      <c r="L107" s="265">
        <v>7110.1</v>
      </c>
      <c r="M107" s="272"/>
      <c r="N107" s="122">
        <f>C107+E107+G107+I107+J107+L107+M107</f>
        <v>15344.36</v>
      </c>
      <c r="O107" s="141"/>
      <c r="P107" s="167"/>
      <c r="Q107" s="273"/>
      <c r="R107" s="198"/>
      <c r="S107" s="171">
        <v>1400</v>
      </c>
      <c r="T107" s="168">
        <f>SUM(P107:S107)</f>
        <v>1400</v>
      </c>
      <c r="V107" s="326"/>
      <c r="W107" s="326"/>
      <c r="X107" s="326"/>
    </row>
    <row r="108" spans="1:24" ht="15.75" thickBot="1">
      <c r="A108" s="172" t="s">
        <v>108</v>
      </c>
      <c r="B108" s="173">
        <f aca="true" t="shared" si="26" ref="B108:N108">SUM(B109:B113)</f>
        <v>28</v>
      </c>
      <c r="C108" s="202">
        <f t="shared" si="26"/>
        <v>26918.97</v>
      </c>
      <c r="D108" s="173">
        <f t="shared" si="26"/>
        <v>2</v>
      </c>
      <c r="E108" s="202">
        <f t="shared" si="26"/>
        <v>1878.66</v>
      </c>
      <c r="F108" s="173">
        <f t="shared" si="26"/>
        <v>0</v>
      </c>
      <c r="G108" s="202">
        <f t="shared" si="26"/>
        <v>0</v>
      </c>
      <c r="H108" s="97">
        <f t="shared" si="26"/>
        <v>0</v>
      </c>
      <c r="I108" s="212">
        <f t="shared" si="26"/>
        <v>0</v>
      </c>
      <c r="J108" s="103">
        <f t="shared" si="26"/>
        <v>0</v>
      </c>
      <c r="K108" s="173">
        <f t="shared" si="26"/>
        <v>28</v>
      </c>
      <c r="L108" s="179">
        <f>SUM(L109:L113)</f>
        <v>29772.2</v>
      </c>
      <c r="M108" s="285">
        <f t="shared" si="26"/>
        <v>0</v>
      </c>
      <c r="N108" s="210">
        <f t="shared" si="26"/>
        <v>58569.83</v>
      </c>
      <c r="O108" s="104"/>
      <c r="P108" s="105">
        <f>SUM(P109:P113)</f>
        <v>0</v>
      </c>
      <c r="Q108" s="111">
        <f>SUM(Q109:Q113)</f>
        <v>0</v>
      </c>
      <c r="R108" s="218">
        <f>SUM(R109:R113)</f>
        <v>0</v>
      </c>
      <c r="S108" s="205">
        <f>SUM(S109:S113)</f>
        <v>5600</v>
      </c>
      <c r="T108" s="185">
        <f>SUM(T109:T113)</f>
        <v>5600</v>
      </c>
      <c r="V108" s="327" t="s">
        <v>121</v>
      </c>
      <c r="W108" s="328"/>
      <c r="X108" s="329"/>
    </row>
    <row r="109" spans="1:24" ht="15.75" thickBot="1">
      <c r="A109" s="207" t="s">
        <v>105</v>
      </c>
      <c r="B109" s="150"/>
      <c r="C109" s="151"/>
      <c r="D109" s="150"/>
      <c r="E109" s="151"/>
      <c r="F109" s="150"/>
      <c r="G109" s="154"/>
      <c r="H109" s="113"/>
      <c r="I109" s="117"/>
      <c r="J109" s="114"/>
      <c r="K109" s="150"/>
      <c r="L109" s="265"/>
      <c r="M109" s="266"/>
      <c r="N109" s="122">
        <f>C109+E109+G109+I109+J109+L109+M109</f>
        <v>0</v>
      </c>
      <c r="O109" s="141"/>
      <c r="P109" s="123"/>
      <c r="Q109" s="124"/>
      <c r="R109" s="125"/>
      <c r="S109" s="192"/>
      <c r="T109" s="127">
        <f>SUM(P109:S109)</f>
        <v>0</v>
      </c>
      <c r="V109" s="330" t="s">
        <v>122</v>
      </c>
      <c r="W109" s="331"/>
      <c r="X109" s="332"/>
    </row>
    <row r="110" spans="1:24" ht="15">
      <c r="A110" s="131" t="s">
        <v>106</v>
      </c>
      <c r="B110" s="150"/>
      <c r="C110" s="151"/>
      <c r="D110" s="150"/>
      <c r="E110" s="151"/>
      <c r="F110" s="150"/>
      <c r="G110" s="154"/>
      <c r="H110" s="132"/>
      <c r="I110" s="136"/>
      <c r="J110" s="133"/>
      <c r="K110" s="150"/>
      <c r="L110" s="265"/>
      <c r="M110" s="268"/>
      <c r="N110" s="122">
        <f>C110+E110+G110+I110+J110+L110+M110</f>
        <v>0</v>
      </c>
      <c r="O110" s="141"/>
      <c r="P110" s="142"/>
      <c r="Q110" s="143"/>
      <c r="R110" s="144"/>
      <c r="S110" s="154"/>
      <c r="T110" s="146">
        <f>SUM(P110:S110)</f>
        <v>0</v>
      </c>
      <c r="V110" s="326"/>
      <c r="W110" s="326"/>
      <c r="X110" s="326"/>
    </row>
    <row r="111" spans="1:24" ht="15">
      <c r="A111" s="131" t="s">
        <v>107</v>
      </c>
      <c r="B111" s="150"/>
      <c r="C111" s="151"/>
      <c r="D111" s="150"/>
      <c r="E111" s="151"/>
      <c r="F111" s="150"/>
      <c r="G111" s="154"/>
      <c r="H111" s="132"/>
      <c r="I111" s="136"/>
      <c r="J111" s="133"/>
      <c r="K111" s="150"/>
      <c r="L111" s="265"/>
      <c r="M111" s="268"/>
      <c r="N111" s="122">
        <f>C111+E111+G111+I111+J111+L111+M111</f>
        <v>0</v>
      </c>
      <c r="O111" s="141"/>
      <c r="P111" s="142"/>
      <c r="Q111" s="143"/>
      <c r="R111" s="144"/>
      <c r="S111" s="154"/>
      <c r="T111" s="146">
        <f>SUM(P111:S111)</f>
        <v>0</v>
      </c>
      <c r="V111" s="333"/>
      <c r="W111" s="334"/>
      <c r="X111" s="335"/>
    </row>
    <row r="112" spans="1:24" ht="15">
      <c r="A112" s="131" t="s">
        <v>95</v>
      </c>
      <c r="B112" s="150">
        <v>4</v>
      </c>
      <c r="C112" s="151">
        <v>3916.18</v>
      </c>
      <c r="D112" s="150"/>
      <c r="E112" s="151"/>
      <c r="F112" s="150"/>
      <c r="G112" s="154"/>
      <c r="H112" s="132"/>
      <c r="I112" s="136"/>
      <c r="J112" s="133"/>
      <c r="K112" s="150">
        <v>4</v>
      </c>
      <c r="L112" s="265">
        <v>3884.82</v>
      </c>
      <c r="M112" s="268"/>
      <c r="N112" s="122">
        <f>C112+E112+G112+I112+J112+L112+M112</f>
        <v>7801</v>
      </c>
      <c r="O112" s="141"/>
      <c r="P112" s="142"/>
      <c r="Q112" s="143"/>
      <c r="R112" s="144"/>
      <c r="S112" s="154">
        <v>800</v>
      </c>
      <c r="T112" s="146">
        <f>SUM(P112:S112)</f>
        <v>800</v>
      </c>
      <c r="V112" s="333"/>
      <c r="W112" s="334"/>
      <c r="X112" s="335"/>
    </row>
    <row r="113" spans="1:24" ht="15.75" thickBot="1">
      <c r="A113" s="156" t="s">
        <v>97</v>
      </c>
      <c r="B113" s="150">
        <v>24</v>
      </c>
      <c r="C113" s="151">
        <v>23002.79</v>
      </c>
      <c r="D113" s="150">
        <v>2</v>
      </c>
      <c r="E113" s="151">
        <v>1878.66</v>
      </c>
      <c r="F113" s="150"/>
      <c r="G113" s="154"/>
      <c r="H113" s="270"/>
      <c r="I113" s="271"/>
      <c r="J113" s="197"/>
      <c r="K113" s="150">
        <v>24</v>
      </c>
      <c r="L113" s="265">
        <v>25887.38</v>
      </c>
      <c r="M113" s="272"/>
      <c r="N113" s="122">
        <f>C113+E113+G113+I113+J113+L113+M113</f>
        <v>50768.83</v>
      </c>
      <c r="O113" s="141"/>
      <c r="P113" s="167"/>
      <c r="Q113" s="273"/>
      <c r="R113" s="198"/>
      <c r="S113" s="171">
        <v>4800</v>
      </c>
      <c r="T113" s="168">
        <f>SUM(P113:S113)</f>
        <v>4800</v>
      </c>
      <c r="V113" s="333"/>
      <c r="W113" s="334"/>
      <c r="X113" s="335"/>
    </row>
    <row r="114" spans="1:24" ht="23.25" thickBot="1">
      <c r="A114" s="172" t="s">
        <v>110</v>
      </c>
      <c r="B114" s="173">
        <f aca="true" t="shared" si="27" ref="B114:N114">SUM(B115:B122)</f>
        <v>32</v>
      </c>
      <c r="C114" s="202">
        <f t="shared" si="27"/>
        <v>31085.23</v>
      </c>
      <c r="D114" s="173">
        <f t="shared" si="27"/>
        <v>2</v>
      </c>
      <c r="E114" s="202">
        <f t="shared" si="27"/>
        <v>1770.58</v>
      </c>
      <c r="F114" s="173">
        <f t="shared" si="27"/>
        <v>30</v>
      </c>
      <c r="G114" s="205">
        <f t="shared" si="27"/>
        <v>14024.240000000002</v>
      </c>
      <c r="H114" s="276">
        <f t="shared" si="27"/>
        <v>0</v>
      </c>
      <c r="I114" s="277">
        <f t="shared" si="27"/>
        <v>0</v>
      </c>
      <c r="J114" s="111">
        <f t="shared" si="27"/>
        <v>0</v>
      </c>
      <c r="K114" s="173">
        <f t="shared" si="27"/>
        <v>33</v>
      </c>
      <c r="L114" s="278">
        <f>SUM(L115:L122)</f>
        <v>35337.84</v>
      </c>
      <c r="M114" s="279">
        <f t="shared" si="27"/>
        <v>0</v>
      </c>
      <c r="N114" s="210">
        <f t="shared" si="27"/>
        <v>82217.89</v>
      </c>
      <c r="O114" s="141"/>
      <c r="P114" s="105">
        <f>SUM(P115:P122)</f>
        <v>0</v>
      </c>
      <c r="Q114" s="111">
        <f>SUM(Q115:Q122)</f>
        <v>0</v>
      </c>
      <c r="R114" s="218">
        <f>SUM(R115:R122)</f>
        <v>0</v>
      </c>
      <c r="S114" s="205">
        <f>SUM(S115:S122)</f>
        <v>6600</v>
      </c>
      <c r="T114" s="185">
        <f>SUM(T115:T122)</f>
        <v>6600</v>
      </c>
      <c r="V114" s="333"/>
      <c r="W114" s="334"/>
      <c r="X114" s="336"/>
    </row>
    <row r="115" spans="1:24" ht="15">
      <c r="A115" s="207" t="s">
        <v>105</v>
      </c>
      <c r="B115" s="150"/>
      <c r="C115" s="151"/>
      <c r="D115" s="150"/>
      <c r="E115" s="151"/>
      <c r="F115" s="150"/>
      <c r="G115" s="154"/>
      <c r="H115" s="113"/>
      <c r="I115" s="117"/>
      <c r="J115" s="114"/>
      <c r="K115" s="150"/>
      <c r="L115" s="265"/>
      <c r="M115" s="266"/>
      <c r="N115" s="122">
        <f aca="true" t="shared" si="28" ref="N115:N122">C115+E115+G115+I115+J115+L115+M115</f>
        <v>0</v>
      </c>
      <c r="O115" s="141"/>
      <c r="P115" s="123"/>
      <c r="Q115" s="124"/>
      <c r="R115" s="125"/>
      <c r="S115" s="192"/>
      <c r="T115" s="127">
        <f aca="true" t="shared" si="29" ref="T115:T122">SUM(P115:S115)</f>
        <v>0</v>
      </c>
      <c r="V115" s="333"/>
      <c r="W115" s="334"/>
      <c r="X115" s="335"/>
    </row>
    <row r="116" spans="1:24" ht="15">
      <c r="A116" s="131" t="s">
        <v>106</v>
      </c>
      <c r="B116" s="150"/>
      <c r="C116" s="151"/>
      <c r="D116" s="150"/>
      <c r="E116" s="151"/>
      <c r="F116" s="150"/>
      <c r="G116" s="154"/>
      <c r="H116" s="132"/>
      <c r="I116" s="136"/>
      <c r="J116" s="133"/>
      <c r="K116" s="150"/>
      <c r="L116" s="265"/>
      <c r="M116" s="268"/>
      <c r="N116" s="122">
        <f t="shared" si="28"/>
        <v>0</v>
      </c>
      <c r="O116" s="141"/>
      <c r="P116" s="142"/>
      <c r="Q116" s="143"/>
      <c r="R116" s="144"/>
      <c r="S116" s="154"/>
      <c r="T116" s="146">
        <f t="shared" si="29"/>
        <v>0</v>
      </c>
      <c r="V116" s="333"/>
      <c r="W116" s="334"/>
      <c r="X116" s="335"/>
    </row>
    <row r="117" spans="1:24" ht="15">
      <c r="A117" s="131" t="s">
        <v>107</v>
      </c>
      <c r="B117" s="150">
        <v>1</v>
      </c>
      <c r="C117" s="151">
        <v>979.59</v>
      </c>
      <c r="D117" s="150"/>
      <c r="E117" s="151"/>
      <c r="F117" s="150">
        <v>1</v>
      </c>
      <c r="G117" s="154">
        <v>557.2</v>
      </c>
      <c r="H117" s="132"/>
      <c r="I117" s="136"/>
      <c r="J117" s="133"/>
      <c r="K117" s="150">
        <v>1</v>
      </c>
      <c r="L117" s="265">
        <v>878</v>
      </c>
      <c r="M117" s="268"/>
      <c r="N117" s="122">
        <f t="shared" si="28"/>
        <v>2414.79</v>
      </c>
      <c r="O117" s="141"/>
      <c r="P117" s="142"/>
      <c r="Q117" s="143"/>
      <c r="R117" s="144"/>
      <c r="S117" s="154">
        <v>200</v>
      </c>
      <c r="T117" s="146">
        <f t="shared" si="29"/>
        <v>200</v>
      </c>
      <c r="V117" s="337"/>
      <c r="W117" s="334"/>
      <c r="X117" s="335"/>
    </row>
    <row r="118" spans="1:24" ht="15">
      <c r="A118" s="131" t="s">
        <v>95</v>
      </c>
      <c r="B118" s="150">
        <v>3</v>
      </c>
      <c r="C118" s="151">
        <v>2993.23</v>
      </c>
      <c r="D118" s="150"/>
      <c r="E118" s="151"/>
      <c r="F118" s="150">
        <v>3</v>
      </c>
      <c r="G118" s="154">
        <v>1512.4</v>
      </c>
      <c r="H118" s="132"/>
      <c r="I118" s="136"/>
      <c r="J118" s="133"/>
      <c r="K118" s="150">
        <v>3</v>
      </c>
      <c r="L118" s="265">
        <v>3174</v>
      </c>
      <c r="M118" s="268"/>
      <c r="N118" s="122">
        <f t="shared" si="28"/>
        <v>7679.63</v>
      </c>
      <c r="O118" s="141"/>
      <c r="P118" s="142"/>
      <c r="Q118" s="143"/>
      <c r="R118" s="144"/>
      <c r="S118" s="154">
        <v>600</v>
      </c>
      <c r="T118" s="146">
        <f t="shared" si="29"/>
        <v>600</v>
      </c>
      <c r="V118" s="333"/>
      <c r="W118" s="334"/>
      <c r="X118" s="335"/>
    </row>
    <row r="119" spans="1:24" ht="15">
      <c r="A119" s="131" t="s">
        <v>97</v>
      </c>
      <c r="B119" s="150">
        <v>28</v>
      </c>
      <c r="C119" s="151">
        <v>27112.41</v>
      </c>
      <c r="D119" s="150">
        <v>1</v>
      </c>
      <c r="E119" s="151">
        <v>939.33</v>
      </c>
      <c r="F119" s="150">
        <v>25</v>
      </c>
      <c r="G119" s="154">
        <v>11402.7</v>
      </c>
      <c r="H119" s="132"/>
      <c r="I119" s="136"/>
      <c r="J119" s="133"/>
      <c r="K119" s="150">
        <v>28</v>
      </c>
      <c r="L119" s="265">
        <v>30167.84</v>
      </c>
      <c r="M119" s="268"/>
      <c r="N119" s="122">
        <f t="shared" si="28"/>
        <v>69622.28</v>
      </c>
      <c r="O119" s="141"/>
      <c r="P119" s="142"/>
      <c r="Q119" s="143"/>
      <c r="R119" s="144"/>
      <c r="S119" s="154">
        <v>5600</v>
      </c>
      <c r="T119" s="146">
        <f t="shared" si="29"/>
        <v>5600</v>
      </c>
      <c r="V119" s="333"/>
      <c r="W119" s="334"/>
      <c r="X119" s="335"/>
    </row>
    <row r="120" spans="1:24" ht="15">
      <c r="A120" s="131" t="s">
        <v>98</v>
      </c>
      <c r="B120" s="150"/>
      <c r="C120" s="151"/>
      <c r="D120" s="150"/>
      <c r="E120" s="151"/>
      <c r="F120" s="150"/>
      <c r="G120" s="154"/>
      <c r="H120" s="132"/>
      <c r="I120" s="136"/>
      <c r="J120" s="133"/>
      <c r="K120" s="150"/>
      <c r="L120" s="265"/>
      <c r="M120" s="268"/>
      <c r="N120" s="122">
        <f t="shared" si="28"/>
        <v>0</v>
      </c>
      <c r="O120" s="141"/>
      <c r="P120" s="142"/>
      <c r="Q120" s="143"/>
      <c r="R120" s="144"/>
      <c r="S120" s="154"/>
      <c r="T120" s="146">
        <f t="shared" si="29"/>
        <v>0</v>
      </c>
      <c r="V120" s="333"/>
      <c r="W120" s="334"/>
      <c r="X120" s="335"/>
    </row>
    <row r="121" spans="1:24" ht="15">
      <c r="A121" s="131" t="s">
        <v>99</v>
      </c>
      <c r="B121" s="150"/>
      <c r="C121" s="151"/>
      <c r="D121" s="150"/>
      <c r="E121" s="151"/>
      <c r="F121" s="150"/>
      <c r="G121" s="154"/>
      <c r="H121" s="132"/>
      <c r="I121" s="136"/>
      <c r="J121" s="133"/>
      <c r="K121" s="150"/>
      <c r="L121" s="265"/>
      <c r="M121" s="268"/>
      <c r="N121" s="122">
        <f t="shared" si="28"/>
        <v>0</v>
      </c>
      <c r="O121" s="141"/>
      <c r="P121" s="142"/>
      <c r="Q121" s="143"/>
      <c r="R121" s="144"/>
      <c r="S121" s="154"/>
      <c r="T121" s="146">
        <f t="shared" si="29"/>
        <v>0</v>
      </c>
      <c r="V121" s="333"/>
      <c r="W121" s="334"/>
      <c r="X121" s="335"/>
    </row>
    <row r="122" spans="1:24" ht="23.25" customHeight="1" thickBot="1">
      <c r="A122" s="156" t="s">
        <v>100</v>
      </c>
      <c r="B122" s="150"/>
      <c r="C122" s="151"/>
      <c r="D122" s="150">
        <v>1</v>
      </c>
      <c r="E122" s="151">
        <v>831.25</v>
      </c>
      <c r="F122" s="150">
        <v>1</v>
      </c>
      <c r="G122" s="154">
        <v>551.94</v>
      </c>
      <c r="H122" s="270"/>
      <c r="I122" s="271"/>
      <c r="J122" s="197"/>
      <c r="K122" s="150">
        <v>1</v>
      </c>
      <c r="L122" s="265">
        <v>1118</v>
      </c>
      <c r="M122" s="272"/>
      <c r="N122" s="122">
        <f t="shared" si="28"/>
        <v>2501.19</v>
      </c>
      <c r="O122" s="141"/>
      <c r="P122" s="167"/>
      <c r="Q122" s="273"/>
      <c r="R122" s="198"/>
      <c r="S122" s="171">
        <v>200</v>
      </c>
      <c r="T122" s="168">
        <f t="shared" si="29"/>
        <v>200</v>
      </c>
      <c r="V122" s="333"/>
      <c r="W122" s="334"/>
      <c r="X122" s="335"/>
    </row>
    <row r="123" spans="1:24" ht="21" customHeight="1" thickBot="1">
      <c r="A123" s="338" t="s">
        <v>111</v>
      </c>
      <c r="B123" s="339">
        <f>+B114+B108+B102+B96+B90+B84+B77+B71+B65+B58+B51</f>
        <v>612</v>
      </c>
      <c r="C123" s="340">
        <f>+C114+C108+C102+C96+C90+C84+C77+C71+C65+C58+C51</f>
        <v>590244.0099999999</v>
      </c>
      <c r="D123" s="339">
        <f>+D114+D108+D102+D96+D90+D84+D77+D71+D65+D58+D51</f>
        <v>18</v>
      </c>
      <c r="E123" s="340">
        <f>+E114+E108+E102+E96+E90+E84+E77+E71+E65+E58+E51</f>
        <v>20099.52</v>
      </c>
      <c r="F123" s="339">
        <f aca="true" t="shared" si="30" ref="F123:N123">+F114+F108+F102+F96+F90+F84+F77+F71+F65+F58+F51</f>
        <v>469</v>
      </c>
      <c r="G123" s="341">
        <f t="shared" si="30"/>
        <v>241908.95</v>
      </c>
      <c r="H123" s="339">
        <f t="shared" si="30"/>
        <v>0</v>
      </c>
      <c r="I123" s="341">
        <f t="shared" si="30"/>
        <v>0</v>
      </c>
      <c r="J123" s="341">
        <f t="shared" si="30"/>
        <v>0</v>
      </c>
      <c r="K123" s="342">
        <f t="shared" si="30"/>
        <v>660</v>
      </c>
      <c r="L123" s="231">
        <f t="shared" si="30"/>
        <v>691925.81</v>
      </c>
      <c r="M123" s="230">
        <f t="shared" si="30"/>
        <v>0</v>
      </c>
      <c r="N123" s="343">
        <f t="shared" si="30"/>
        <v>1544178.29</v>
      </c>
      <c r="O123" s="344"/>
      <c r="P123" s="232">
        <f>+P114+P108+P102+P96+P90+P84+P77+P71+P65+P58+P51</f>
        <v>0</v>
      </c>
      <c r="Q123" s="230">
        <f>+Q114+Q108+Q102+Q96+Q90+Q84+Q77+Q71+Q65+Q58+Q51</f>
        <v>0</v>
      </c>
      <c r="R123" s="343">
        <f>+R114+R108+R102+R96+R90+R84+R77+R71+R65+R58+R51</f>
        <v>0</v>
      </c>
      <c r="S123" s="345">
        <f>+S114+S108+S102+S96+S90+S84+S77+S71+S65+S58+S51</f>
        <v>131200</v>
      </c>
      <c r="T123" s="346">
        <f>+T114+T108+T102+T96+T90+T84+T77+T71+T65+T58+T51</f>
        <v>131200</v>
      </c>
      <c r="V123" s="333"/>
      <c r="W123" s="334"/>
      <c r="X123" s="335"/>
    </row>
    <row r="124" spans="1:24" ht="23.25" customHeight="1" thickBot="1">
      <c r="A124" s="347" t="s">
        <v>112</v>
      </c>
      <c r="B124" s="348">
        <f>B49+B123</f>
        <v>733</v>
      </c>
      <c r="C124" s="349">
        <f>C49+C123</f>
        <v>682439.8699999999</v>
      </c>
      <c r="D124" s="350">
        <f>D49+D123</f>
        <v>19</v>
      </c>
      <c r="E124" s="351">
        <f>E49+E123</f>
        <v>20697.03</v>
      </c>
      <c r="F124" s="348">
        <f aca="true" t="shared" si="31" ref="F124:N124">F49+F123</f>
        <v>469</v>
      </c>
      <c r="G124" s="349">
        <f t="shared" si="31"/>
        <v>241908.95</v>
      </c>
      <c r="H124" s="350">
        <f t="shared" si="31"/>
        <v>77</v>
      </c>
      <c r="I124" s="352">
        <f t="shared" si="31"/>
        <v>122309.06</v>
      </c>
      <c r="J124" s="351">
        <f t="shared" si="31"/>
        <v>0</v>
      </c>
      <c r="K124" s="350">
        <f t="shared" si="31"/>
        <v>660</v>
      </c>
      <c r="L124" s="352">
        <f t="shared" si="31"/>
        <v>691925.81</v>
      </c>
      <c r="M124" s="351">
        <f t="shared" si="31"/>
        <v>0</v>
      </c>
      <c r="N124" s="353">
        <f t="shared" si="31"/>
        <v>1759280.72</v>
      </c>
      <c r="O124" s="344"/>
      <c r="P124" s="354">
        <f>P49+P123</f>
        <v>0</v>
      </c>
      <c r="Q124" s="351">
        <f>Q49+Q123</f>
        <v>15400</v>
      </c>
      <c r="R124" s="355">
        <f>R49+R123</f>
        <v>0</v>
      </c>
      <c r="S124" s="356">
        <f>S49+S123</f>
        <v>131200</v>
      </c>
      <c r="T124" s="353">
        <f>T49+T123</f>
        <v>146600</v>
      </c>
      <c r="V124" s="333"/>
      <c r="W124" s="334"/>
      <c r="X124" s="335"/>
    </row>
    <row r="125" spans="1:24" ht="24">
      <c r="A125" s="357" t="s">
        <v>123</v>
      </c>
      <c r="B125" s="358">
        <v>746</v>
      </c>
      <c r="C125" s="359">
        <v>61503</v>
      </c>
      <c r="D125" s="360"/>
      <c r="E125" s="361"/>
      <c r="F125" s="362"/>
      <c r="G125" s="363"/>
      <c r="H125" s="364"/>
      <c r="I125" s="365"/>
      <c r="J125" s="366"/>
      <c r="K125" s="364"/>
      <c r="L125" s="367"/>
      <c r="M125" s="366"/>
      <c r="N125" s="122">
        <f>C125+E125+G125+I125+J125+L125+M125</f>
        <v>61503</v>
      </c>
      <c r="O125" s="344"/>
      <c r="P125" s="123"/>
      <c r="Q125" s="124"/>
      <c r="R125" s="123"/>
      <c r="S125" s="124"/>
      <c r="T125" s="127">
        <f>SUM(P125:S125)</f>
        <v>0</v>
      </c>
      <c r="V125" s="333"/>
      <c r="W125" s="334"/>
      <c r="X125" s="335"/>
    </row>
    <row r="126" spans="1:24" ht="24">
      <c r="A126" s="368" t="s">
        <v>124</v>
      </c>
      <c r="B126" s="358">
        <v>184</v>
      </c>
      <c r="C126" s="359">
        <v>11477</v>
      </c>
      <c r="D126" s="369"/>
      <c r="E126" s="370"/>
      <c r="F126" s="371"/>
      <c r="G126" s="370"/>
      <c r="H126" s="372"/>
      <c r="I126" s="373"/>
      <c r="J126" s="374"/>
      <c r="K126" s="372"/>
      <c r="L126" s="373"/>
      <c r="M126" s="374"/>
      <c r="N126" s="122">
        <f>C126+E126+G126+I126+J126+L126+M126</f>
        <v>11477</v>
      </c>
      <c r="O126" s="141"/>
      <c r="P126" s="142"/>
      <c r="Q126" s="143"/>
      <c r="R126" s="142"/>
      <c r="S126" s="143"/>
      <c r="T126" s="146">
        <f>SUM(P126:S126)</f>
        <v>0</v>
      </c>
      <c r="V126" s="333"/>
      <c r="W126" s="375"/>
      <c r="X126" s="375"/>
    </row>
    <row r="127" spans="1:24" ht="15">
      <c r="A127" s="368" t="s">
        <v>125</v>
      </c>
      <c r="B127" s="376"/>
      <c r="C127" s="377"/>
      <c r="D127" s="378"/>
      <c r="E127" s="377"/>
      <c r="F127" s="379"/>
      <c r="G127" s="377"/>
      <c r="H127" s="379"/>
      <c r="I127" s="380"/>
      <c r="J127" s="374"/>
      <c r="K127" s="372"/>
      <c r="L127" s="373"/>
      <c r="M127" s="374"/>
      <c r="N127" s="122">
        <f>C127+E127+G127+I127+J127+L127+M127</f>
        <v>0</v>
      </c>
      <c r="O127" s="141"/>
      <c r="P127" s="142"/>
      <c r="Q127" s="143"/>
      <c r="R127" s="142"/>
      <c r="S127" s="143"/>
      <c r="T127" s="146">
        <f aca="true" t="shared" si="32" ref="T127:T139">SUM(P127:S127)</f>
        <v>0</v>
      </c>
      <c r="V127" s="333"/>
      <c r="W127" s="375"/>
      <c r="X127" s="375"/>
    </row>
    <row r="128" spans="1:24" ht="15">
      <c r="A128" s="368" t="s">
        <v>126</v>
      </c>
      <c r="B128" s="376"/>
      <c r="C128" s="377"/>
      <c r="D128" s="381"/>
      <c r="E128" s="377"/>
      <c r="F128" s="379"/>
      <c r="G128" s="377"/>
      <c r="H128" s="382">
        <v>1</v>
      </c>
      <c r="I128" s="383">
        <v>1118</v>
      </c>
      <c r="J128" s="384"/>
      <c r="K128" s="382">
        <v>2</v>
      </c>
      <c r="L128" s="385">
        <v>2236</v>
      </c>
      <c r="M128" s="374"/>
      <c r="N128" s="122">
        <f>C128+E128+G128+I128+J128+L128+M128</f>
        <v>3354</v>
      </c>
      <c r="O128" s="141"/>
      <c r="P128" s="142"/>
      <c r="Q128" s="154">
        <v>200</v>
      </c>
      <c r="R128" s="153"/>
      <c r="S128" s="154">
        <v>400</v>
      </c>
      <c r="T128" s="146">
        <f t="shared" si="32"/>
        <v>600</v>
      </c>
      <c r="V128" s="386"/>
      <c r="W128" s="375"/>
      <c r="X128" s="141"/>
    </row>
    <row r="129" spans="1:24" ht="40.5" customHeight="1">
      <c r="A129" s="368" t="s">
        <v>127</v>
      </c>
      <c r="B129" s="382">
        <v>746</v>
      </c>
      <c r="C129" s="384">
        <v>376100</v>
      </c>
      <c r="D129" s="387"/>
      <c r="E129" s="370"/>
      <c r="F129" s="371"/>
      <c r="G129" s="388"/>
      <c r="H129" s="389"/>
      <c r="I129" s="390"/>
      <c r="J129" s="374"/>
      <c r="K129" s="372"/>
      <c r="L129" s="373"/>
      <c r="M129" s="374"/>
      <c r="N129" s="122">
        <f aca="true" t="shared" si="33" ref="N129:N139">C129+E129+G129+I129+J129+L129+M129</f>
        <v>376100</v>
      </c>
      <c r="O129" s="141"/>
      <c r="P129" s="142"/>
      <c r="Q129" s="143"/>
      <c r="R129" s="142"/>
      <c r="S129" s="143"/>
      <c r="T129" s="146">
        <f t="shared" si="32"/>
        <v>0</v>
      </c>
      <c r="V129" s="391"/>
      <c r="W129" s="375"/>
      <c r="X129" s="141"/>
    </row>
    <row r="130" spans="1:24" ht="24">
      <c r="A130" s="368" t="s">
        <v>128</v>
      </c>
      <c r="B130" s="392"/>
      <c r="C130" s="370"/>
      <c r="D130" s="387"/>
      <c r="E130" s="370"/>
      <c r="F130" s="393"/>
      <c r="G130" s="370"/>
      <c r="H130" s="371"/>
      <c r="I130" s="390"/>
      <c r="J130" s="377"/>
      <c r="K130" s="379"/>
      <c r="L130" s="380"/>
      <c r="M130" s="370"/>
      <c r="N130" s="122">
        <f t="shared" si="33"/>
        <v>0</v>
      </c>
      <c r="O130" s="141"/>
      <c r="P130" s="142"/>
      <c r="Q130" s="143"/>
      <c r="R130" s="142"/>
      <c r="S130" s="143"/>
      <c r="T130" s="146">
        <f t="shared" si="32"/>
        <v>0</v>
      </c>
      <c r="V130" s="394"/>
      <c r="W130" s="375"/>
      <c r="X130" s="141"/>
    </row>
    <row r="131" spans="1:24" ht="24">
      <c r="A131" s="395" t="s">
        <v>129</v>
      </c>
      <c r="B131" s="396"/>
      <c r="C131" s="397"/>
      <c r="D131" s="398"/>
      <c r="E131" s="397"/>
      <c r="F131" s="399"/>
      <c r="G131" s="400"/>
      <c r="H131" s="389"/>
      <c r="I131" s="390"/>
      <c r="J131" s="377"/>
      <c r="K131" s="379"/>
      <c r="L131" s="380"/>
      <c r="M131" s="370"/>
      <c r="N131" s="122">
        <f t="shared" si="33"/>
        <v>0</v>
      </c>
      <c r="O131" s="141"/>
      <c r="P131" s="142"/>
      <c r="Q131" s="143"/>
      <c r="R131" s="142"/>
      <c r="S131" s="143"/>
      <c r="T131" s="146">
        <f t="shared" si="32"/>
        <v>0</v>
      </c>
      <c r="V131" s="394"/>
      <c r="W131" s="375"/>
      <c r="X131" s="141"/>
    </row>
    <row r="132" spans="1:24" ht="36">
      <c r="A132" s="401" t="s">
        <v>130</v>
      </c>
      <c r="B132" s="396"/>
      <c r="C132" s="397"/>
      <c r="D132" s="398"/>
      <c r="E132" s="397"/>
      <c r="F132" s="399"/>
      <c r="G132" s="400"/>
      <c r="H132" s="389"/>
      <c r="I132" s="390"/>
      <c r="J132" s="374"/>
      <c r="K132" s="372"/>
      <c r="L132" s="373"/>
      <c r="M132" s="374"/>
      <c r="N132" s="122">
        <f t="shared" si="33"/>
        <v>0</v>
      </c>
      <c r="O132" s="104"/>
      <c r="P132" s="142"/>
      <c r="Q132" s="143"/>
      <c r="R132" s="142"/>
      <c r="S132" s="143"/>
      <c r="T132" s="146">
        <f t="shared" si="32"/>
        <v>0</v>
      </c>
      <c r="V132" s="394"/>
      <c r="W132" s="375"/>
      <c r="X132" s="375"/>
    </row>
    <row r="133" spans="1:24" ht="40.5" customHeight="1">
      <c r="A133" s="401" t="s">
        <v>131</v>
      </c>
      <c r="B133" s="402">
        <v>58</v>
      </c>
      <c r="C133" s="403">
        <v>2.21</v>
      </c>
      <c r="D133" s="398"/>
      <c r="E133" s="397"/>
      <c r="F133" s="399"/>
      <c r="G133" s="400"/>
      <c r="H133" s="389"/>
      <c r="I133" s="390"/>
      <c r="J133" s="374"/>
      <c r="K133" s="372"/>
      <c r="L133" s="373"/>
      <c r="M133" s="374"/>
      <c r="N133" s="122">
        <f t="shared" si="33"/>
        <v>2.21</v>
      </c>
      <c r="O133" s="404"/>
      <c r="P133" s="142"/>
      <c r="Q133" s="143"/>
      <c r="R133" s="142"/>
      <c r="S133" s="143"/>
      <c r="T133" s="146">
        <f t="shared" si="32"/>
        <v>0</v>
      </c>
      <c r="V133" s="405"/>
      <c r="W133" s="406"/>
      <c r="X133" s="104"/>
    </row>
    <row r="134" spans="1:22" ht="24">
      <c r="A134" s="401" t="s">
        <v>132</v>
      </c>
      <c r="B134" s="396"/>
      <c r="C134" s="397"/>
      <c r="D134" s="398"/>
      <c r="E134" s="397"/>
      <c r="F134" s="399"/>
      <c r="G134" s="400"/>
      <c r="H134" s="389"/>
      <c r="I134" s="390"/>
      <c r="J134" s="374"/>
      <c r="K134" s="372"/>
      <c r="L134" s="373"/>
      <c r="M134" s="374"/>
      <c r="N134" s="122">
        <f t="shared" si="33"/>
        <v>0</v>
      </c>
      <c r="P134" s="142"/>
      <c r="Q134" s="143"/>
      <c r="R134" s="142"/>
      <c r="S134" s="143"/>
      <c r="T134" s="146">
        <f t="shared" si="32"/>
        <v>0</v>
      </c>
      <c r="V134" s="407"/>
    </row>
    <row r="135" spans="1:22" ht="24">
      <c r="A135" s="401" t="s">
        <v>133</v>
      </c>
      <c r="B135" s="396"/>
      <c r="C135" s="397"/>
      <c r="D135" s="398"/>
      <c r="E135" s="397"/>
      <c r="F135" s="399"/>
      <c r="G135" s="400"/>
      <c r="H135" s="389"/>
      <c r="I135" s="390"/>
      <c r="J135" s="374"/>
      <c r="K135" s="372"/>
      <c r="L135" s="373"/>
      <c r="M135" s="374"/>
      <c r="N135" s="122">
        <f t="shared" si="33"/>
        <v>0</v>
      </c>
      <c r="P135" s="142"/>
      <c r="Q135" s="143"/>
      <c r="R135" s="142"/>
      <c r="S135" s="143"/>
      <c r="T135" s="146">
        <f t="shared" si="32"/>
        <v>0</v>
      </c>
      <c r="V135" s="326"/>
    </row>
    <row r="136" spans="1:22" ht="48">
      <c r="A136" s="401" t="s">
        <v>134</v>
      </c>
      <c r="B136" s="382">
        <v>654</v>
      </c>
      <c r="C136" s="384">
        <v>13450</v>
      </c>
      <c r="D136" s="398"/>
      <c r="E136" s="397"/>
      <c r="F136" s="399"/>
      <c r="G136" s="400"/>
      <c r="H136" s="389"/>
      <c r="I136" s="390"/>
      <c r="J136" s="374"/>
      <c r="K136" s="372"/>
      <c r="L136" s="373"/>
      <c r="M136" s="374"/>
      <c r="N136" s="122">
        <f t="shared" si="33"/>
        <v>13450</v>
      </c>
      <c r="P136" s="142"/>
      <c r="Q136" s="143"/>
      <c r="R136" s="142"/>
      <c r="S136" s="143"/>
      <c r="T136" s="146">
        <f t="shared" si="32"/>
        <v>0</v>
      </c>
      <c r="V136" s="326"/>
    </row>
    <row r="137" spans="1:22" ht="36">
      <c r="A137" s="401" t="s">
        <v>135</v>
      </c>
      <c r="B137" s="396"/>
      <c r="C137" s="397"/>
      <c r="D137" s="398"/>
      <c r="E137" s="397"/>
      <c r="F137" s="399"/>
      <c r="G137" s="400"/>
      <c r="H137" s="389"/>
      <c r="I137" s="390"/>
      <c r="J137" s="374"/>
      <c r="K137" s="372"/>
      <c r="L137" s="373"/>
      <c r="M137" s="374"/>
      <c r="N137" s="122">
        <f t="shared" si="33"/>
        <v>0</v>
      </c>
      <c r="P137" s="142"/>
      <c r="Q137" s="143"/>
      <c r="R137" s="142"/>
      <c r="S137" s="143"/>
      <c r="T137" s="146">
        <f t="shared" si="32"/>
        <v>0</v>
      </c>
      <c r="V137" s="326"/>
    </row>
    <row r="138" spans="1:22" ht="48">
      <c r="A138" s="401" t="s">
        <v>136</v>
      </c>
      <c r="B138" s="396"/>
      <c r="C138" s="397"/>
      <c r="D138" s="398"/>
      <c r="E138" s="397"/>
      <c r="F138" s="399"/>
      <c r="G138" s="400"/>
      <c r="H138" s="389"/>
      <c r="I138" s="390"/>
      <c r="J138" s="374"/>
      <c r="K138" s="372"/>
      <c r="L138" s="373"/>
      <c r="M138" s="374"/>
      <c r="N138" s="122">
        <f t="shared" si="33"/>
        <v>0</v>
      </c>
      <c r="P138" s="142"/>
      <c r="Q138" s="143"/>
      <c r="R138" s="142"/>
      <c r="S138" s="143"/>
      <c r="T138" s="146">
        <f t="shared" si="32"/>
        <v>0</v>
      </c>
      <c r="V138" s="326"/>
    </row>
    <row r="139" spans="1:22" ht="36.75" thickBot="1">
      <c r="A139" s="408" t="s">
        <v>137</v>
      </c>
      <c r="B139" s="396"/>
      <c r="C139" s="397"/>
      <c r="D139" s="398"/>
      <c r="E139" s="397"/>
      <c r="F139" s="399"/>
      <c r="G139" s="400"/>
      <c r="H139" s="409"/>
      <c r="I139" s="410"/>
      <c r="J139" s="411"/>
      <c r="K139" s="412"/>
      <c r="L139" s="413"/>
      <c r="M139" s="411"/>
      <c r="N139" s="122">
        <f t="shared" si="33"/>
        <v>0</v>
      </c>
      <c r="P139" s="167"/>
      <c r="Q139" s="273"/>
      <c r="R139" s="167"/>
      <c r="S139" s="273"/>
      <c r="T139" s="168">
        <f t="shared" si="32"/>
        <v>0</v>
      </c>
      <c r="V139" s="326"/>
    </row>
    <row r="140" spans="1:20" ht="15.75" thickBot="1">
      <c r="A140" s="414" t="s">
        <v>138</v>
      </c>
      <c r="B140" s="229">
        <f>B137</f>
        <v>0</v>
      </c>
      <c r="C140" s="230">
        <f>SUM(C125:C139)</f>
        <v>462532.21</v>
      </c>
      <c r="D140" s="229">
        <f>D126+D128+D129</f>
        <v>0</v>
      </c>
      <c r="E140" s="230">
        <f>SUM(E125:E139)</f>
        <v>0</v>
      </c>
      <c r="F140" s="229">
        <f>F126+F128+F129</f>
        <v>0</v>
      </c>
      <c r="G140" s="230">
        <f>SUM(G125:G139)</f>
        <v>0</v>
      </c>
      <c r="H140" s="415">
        <f>H126+H128+H129</f>
        <v>1</v>
      </c>
      <c r="I140" s="230">
        <f>SUM(I125:I139)</f>
        <v>1118</v>
      </c>
      <c r="J140" s="230">
        <f>SUM(J125:J139)</f>
        <v>0</v>
      </c>
      <c r="K140" s="415">
        <f>K126+K128+K129</f>
        <v>2</v>
      </c>
      <c r="L140" s="231">
        <f>SUM(L125:L139)</f>
        <v>2236</v>
      </c>
      <c r="M140" s="230">
        <f>SUM(M125:M139)</f>
        <v>0</v>
      </c>
      <c r="N140" s="230">
        <f>SUM(N125:N139)</f>
        <v>465886.21</v>
      </c>
      <c r="P140" s="231">
        <f>SUM(P125:P139)</f>
        <v>0</v>
      </c>
      <c r="Q140" s="230">
        <f>SUM(Q125:Q139)</f>
        <v>200</v>
      </c>
      <c r="R140" s="231">
        <f>SUM(R125:R139)</f>
        <v>0</v>
      </c>
      <c r="S140" s="230">
        <f>SUM(S125:S139)</f>
        <v>400</v>
      </c>
      <c r="T140" s="230">
        <f>SUM(T125:T139)</f>
        <v>600</v>
      </c>
    </row>
    <row r="141" spans="1:20" ht="15.75" thickBot="1">
      <c r="A141" s="416" t="s">
        <v>139</v>
      </c>
      <c r="B141" s="417">
        <f aca="true" t="shared" si="34" ref="B141:J141">B124+B140</f>
        <v>733</v>
      </c>
      <c r="C141" s="418">
        <f t="shared" si="34"/>
        <v>1144972.0799999998</v>
      </c>
      <c r="D141" s="417">
        <f t="shared" si="34"/>
        <v>19</v>
      </c>
      <c r="E141" s="418">
        <f t="shared" si="34"/>
        <v>20697.03</v>
      </c>
      <c r="F141" s="417">
        <f t="shared" si="34"/>
        <v>469</v>
      </c>
      <c r="G141" s="418">
        <f t="shared" si="34"/>
        <v>241908.95</v>
      </c>
      <c r="H141" s="419">
        <f t="shared" si="34"/>
        <v>78</v>
      </c>
      <c r="I141" s="420">
        <f t="shared" si="34"/>
        <v>123427.06</v>
      </c>
      <c r="J141" s="418">
        <f t="shared" si="34"/>
        <v>0</v>
      </c>
      <c r="K141" s="419">
        <f>K124+K140</f>
        <v>662</v>
      </c>
      <c r="L141" s="420">
        <f>L124+L140</f>
        <v>694161.81</v>
      </c>
      <c r="M141" s="418">
        <f>M124+M140</f>
        <v>0</v>
      </c>
      <c r="N141" s="421">
        <f>N124+N140</f>
        <v>2225166.93</v>
      </c>
      <c r="P141" s="422">
        <f>P124+P140</f>
        <v>0</v>
      </c>
      <c r="Q141" s="418">
        <f>Q124+Q140</f>
        <v>15600</v>
      </c>
      <c r="R141" s="420">
        <f>R124+R140</f>
        <v>0</v>
      </c>
      <c r="S141" s="418">
        <f>S124+S140</f>
        <v>131600</v>
      </c>
      <c r="T141" s="418">
        <f>T124+T140</f>
        <v>147200</v>
      </c>
    </row>
    <row r="142" spans="2:4" ht="26.25" customHeight="1" thickBot="1">
      <c r="B142" s="423"/>
      <c r="D142" s="423"/>
    </row>
    <row r="143" spans="1:14" ht="15.75" thickBot="1">
      <c r="A143" s="424" t="s">
        <v>140</v>
      </c>
      <c r="B143" s="327" t="s">
        <v>141</v>
      </c>
      <c r="C143" s="329"/>
      <c r="D143" s="327" t="s">
        <v>142</v>
      </c>
      <c r="E143" s="329"/>
      <c r="F143" s="327"/>
      <c r="G143" s="329"/>
      <c r="H143" s="425"/>
      <c r="I143" s="426"/>
      <c r="J143" s="427"/>
      <c r="K143" s="425"/>
      <c r="L143" s="426"/>
      <c r="M143" s="427"/>
      <c r="N143" s="428" t="s">
        <v>143</v>
      </c>
    </row>
    <row r="144" spans="1:14" ht="13.5" customHeight="1" thickBot="1">
      <c r="A144" s="429"/>
      <c r="B144" s="430">
        <v>746</v>
      </c>
      <c r="C144" s="431">
        <v>4029</v>
      </c>
      <c r="D144" s="432">
        <v>746</v>
      </c>
      <c r="E144" s="433">
        <v>2477.9</v>
      </c>
      <c r="F144" s="434"/>
      <c r="G144" s="435"/>
      <c r="H144" s="436"/>
      <c r="I144" s="437"/>
      <c r="J144" s="438"/>
      <c r="K144" s="436"/>
      <c r="L144" s="437"/>
      <c r="M144" s="438"/>
      <c r="N144" s="185">
        <f>C144+E144+G144+I144+J144+L144+M144</f>
        <v>6506.9</v>
      </c>
    </row>
    <row r="145" ht="15.75" thickBot="1"/>
    <row r="146" spans="1:3" ht="15.75" thickBot="1">
      <c r="A146" s="13" t="s">
        <v>121</v>
      </c>
      <c r="B146" s="439"/>
      <c r="C146" s="440"/>
    </row>
    <row r="147" spans="1:3" ht="13.5" customHeight="1" thickBot="1">
      <c r="A147" s="330" t="s">
        <v>144</v>
      </c>
      <c r="B147" s="441"/>
      <c r="C147" s="442"/>
    </row>
    <row r="148" spans="1:3" ht="15.75" thickBot="1">
      <c r="A148" s="330" t="s">
        <v>145</v>
      </c>
      <c r="B148" s="441"/>
      <c r="C148" s="442"/>
    </row>
  </sheetData>
  <sheetProtection/>
  <mergeCells count="30">
    <mergeCell ref="A2:X2"/>
    <mergeCell ref="P11:T11"/>
    <mergeCell ref="P50:T50"/>
    <mergeCell ref="V108:X108"/>
    <mergeCell ref="A143:A144"/>
    <mergeCell ref="B143:C143"/>
    <mergeCell ref="D143:E143"/>
    <mergeCell ref="F143:G143"/>
    <mergeCell ref="P8:P10"/>
    <mergeCell ref="R8:R10"/>
    <mergeCell ref="T8:T10"/>
    <mergeCell ref="V8:V10"/>
    <mergeCell ref="W8:W10"/>
    <mergeCell ref="X8:X10"/>
    <mergeCell ref="G8:G10"/>
    <mergeCell ref="I8:I10"/>
    <mergeCell ref="J8:J10"/>
    <mergeCell ref="L8:L10"/>
    <mergeCell ref="M8:M10"/>
    <mergeCell ref="N8:N10"/>
    <mergeCell ref="A1:C1"/>
    <mergeCell ref="A6:A10"/>
    <mergeCell ref="P6:T6"/>
    <mergeCell ref="P7:T7"/>
    <mergeCell ref="V7:X7"/>
    <mergeCell ref="B8:B10"/>
    <mergeCell ref="C8:C10"/>
    <mergeCell ref="D8:D10"/>
    <mergeCell ref="E8:E10"/>
    <mergeCell ref="F8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hospital victor larco herrera</dc:creator>
  <cp:keywords/>
  <dc:description/>
  <cp:lastModifiedBy>hospital victor larco herrera</cp:lastModifiedBy>
  <dcterms:created xsi:type="dcterms:W3CDTF">2009-11-06T13:48:54Z</dcterms:created>
  <dcterms:modified xsi:type="dcterms:W3CDTF">2009-11-06T13:49:23Z</dcterms:modified>
  <cp:category/>
  <cp:version/>
  <cp:contentType/>
  <cp:contentStatus/>
</cp:coreProperties>
</file>