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9320" windowHeight="5310" activeTab="1"/>
  </bookViews>
  <sheets>
    <sheet name="indicadores 2015" sheetId="1" r:id="rId1"/>
    <sheet name="INDICADORES GLOBALES" sheetId="2" r:id="rId2"/>
  </sheets>
  <definedNames>
    <definedName name="_xlnm._FilterDatabase" localSheetId="1" hidden="1">'INDICADORES GLOBALES'!$A$6:$S$44</definedName>
    <definedName name="_xlnm.Print_Area" localSheetId="0">'indicadores 2015'!$A$1:$P$168</definedName>
    <definedName name="_xlnm.Print_Area" localSheetId="1">'INDICADORES GLOBALES'!$A$6:$P$47</definedName>
    <definedName name="_xlnm.Print_Titles" localSheetId="0">'indicadores 2015'!$1:$7</definedName>
    <definedName name="_xlnm.Print_Titles" localSheetId="1">'INDICADORES GLOBALES'!$1:$7</definedName>
  </definedNames>
  <calcPr fullCalcOnLoad="1"/>
</workbook>
</file>

<file path=xl/comments1.xml><?xml version="1.0" encoding="utf-8"?>
<comments xmlns="http://schemas.openxmlformats.org/spreadsheetml/2006/main">
  <authors>
    <author>programador</author>
  </authors>
  <commentList>
    <comment ref="D12" authorId="0">
      <text>
        <r>
          <rPr>
            <b/>
            <sz val="12"/>
            <rFont val="Tahoma"/>
            <family val="2"/>
          </rPr>
          <t>BD HIS total atenciones en psiquiatria atenciones</t>
        </r>
      </text>
    </comment>
    <comment ref="D13" authorId="0">
      <text>
        <r>
          <rPr>
            <sz val="12"/>
            <rFont val="Tahoma"/>
            <family val="2"/>
          </rPr>
          <t>calculo de horas efectiva 4 horas</t>
        </r>
      </text>
    </comment>
    <comment ref="D15" authorId="0">
      <text>
        <r>
          <rPr>
            <b/>
            <sz val="12"/>
            <rFont val="Tahoma"/>
            <family val="2"/>
          </rPr>
          <t>BD HIS total numero de atenciones x Psiquiatria Adicciones</t>
        </r>
      </text>
    </comment>
    <comment ref="D16" authorId="0">
      <text>
        <r>
          <rPr>
            <b/>
            <sz val="12"/>
            <rFont val="Tahoma"/>
            <family val="2"/>
          </rPr>
          <t>Calculo de horas medicas efectivas por 4 horas</t>
        </r>
      </text>
    </comment>
    <comment ref="D18" authorId="0">
      <text>
        <r>
          <rPr>
            <sz val="12"/>
            <rFont val="Tahoma"/>
            <family val="2"/>
          </rPr>
          <t>BD HIS numero de atenciones Psiquiatria Niños y Adolescentes</t>
        </r>
      </text>
    </comment>
    <comment ref="D19" authorId="0">
      <text>
        <r>
          <rPr>
            <b/>
            <sz val="12"/>
            <rFont val="Tahoma"/>
            <family val="2"/>
          </rPr>
          <t>Calculo hora efectivas x 4 horas</t>
        </r>
      </text>
    </comment>
    <comment ref="D26" authorId="0">
      <text>
        <r>
          <rPr>
            <sz val="12"/>
            <rFont val="Tahoma"/>
            <family val="2"/>
          </rPr>
          <t xml:space="preserve">BD HIS  total atendidos Psiquiatria Adultos y por condicion Nuevo+Reingreso
</t>
        </r>
      </text>
    </comment>
    <comment ref="D29" authorId="0">
      <text>
        <r>
          <rPr>
            <b/>
            <sz val="12"/>
            <rFont val="Tahoma"/>
            <family val="2"/>
          </rPr>
          <t xml:space="preserve">BD HIS  total atendidos Psiquiatria Adicciones y por condicion Nuevo+Reingreso
</t>
        </r>
      </text>
    </comment>
    <comment ref="D32" authorId="0">
      <text>
        <r>
          <rPr>
            <sz val="12"/>
            <rFont val="Tahoma"/>
            <family val="2"/>
          </rPr>
          <t xml:space="preserve">BD HIS  total atendidos Psiquiatria Niños y Adolescentes y por condicion Nuevo+Reingreso
</t>
        </r>
      </text>
    </comment>
    <comment ref="D34" authorId="0">
      <text>
        <r>
          <rPr>
            <b/>
            <sz val="12"/>
            <rFont val="Tahoma"/>
            <family val="2"/>
          </rPr>
          <t>BD HIS total atenciones Medicina complementaria:
-Genecologia
-Medicina General
-Neurologia
-Odontologia</t>
        </r>
      </text>
    </comment>
    <comment ref="D35" authorId="0">
      <text>
        <r>
          <rPr>
            <sz val="12"/>
            <rFont val="Tahoma"/>
            <family val="2"/>
          </rPr>
          <t>BD HIS medicina complementaria calculo hora medicas por 4</t>
        </r>
      </text>
    </comment>
    <comment ref="D41" authorId="0">
      <text>
        <r>
          <rPr>
            <sz val="12"/>
            <rFont val="Tahoma"/>
            <family val="2"/>
          </rPr>
          <t>Plantilla Meta Fisica - LABORARTORIO CAMPO TOTAL CONSULTA EXTERNA</t>
        </r>
      </text>
    </comment>
    <comment ref="D47" authorId="0">
      <text>
        <r>
          <rPr>
            <sz val="12"/>
            <rFont val="Tahoma"/>
            <family val="2"/>
          </rPr>
          <t>FILE metas fisicas Farmacia Campo total Ventas</t>
        </r>
      </text>
    </comment>
    <comment ref="D56" authorId="0">
      <text>
        <r>
          <rPr>
            <b/>
            <sz val="12"/>
            <rFont val="Tahoma"/>
            <family val="2"/>
          </rPr>
          <t>BD EGRESOS suma campo control estancias de pabellon 1</t>
        </r>
      </text>
    </comment>
    <comment ref="D59" authorId="0">
      <text>
        <r>
          <rPr>
            <b/>
            <sz val="12"/>
            <rFont val="Tahoma"/>
            <family val="2"/>
          </rPr>
          <t>BD EGRESOS suma campo control estancias de pabellon 20</t>
        </r>
      </text>
    </comment>
    <comment ref="D62" authorId="0">
      <text>
        <r>
          <rPr>
            <b/>
            <sz val="12"/>
            <rFont val="Tahoma"/>
            <family val="2"/>
          </rPr>
          <t>BD EGRESOS suma campo control estancias de pabellon 18 (adiciones)</t>
        </r>
      </text>
    </comment>
    <comment ref="D57" authorId="0">
      <text>
        <r>
          <rPr>
            <b/>
            <sz val="12"/>
            <rFont val="Tahoma"/>
            <family val="2"/>
          </rPr>
          <t>BD EGRESOS Contar campo control estancias de pabellon 1</t>
        </r>
      </text>
    </comment>
    <comment ref="D60" authorId="0">
      <text>
        <r>
          <rPr>
            <b/>
            <sz val="12"/>
            <rFont val="Tahoma"/>
            <family val="2"/>
          </rPr>
          <t>BD EGRESOS Contar campo control estancias de pabellon 20</t>
        </r>
      </text>
    </comment>
    <comment ref="D63" authorId="0">
      <text>
        <r>
          <rPr>
            <b/>
            <sz val="12"/>
            <rFont val="Tahoma"/>
            <family val="2"/>
          </rPr>
          <t>BD EGRESOS Contar campo control estancias de pabellon 18</t>
        </r>
      </text>
    </comment>
    <comment ref="D66" authorId="0">
      <text>
        <r>
          <rPr>
            <b/>
            <sz val="12"/>
            <rFont val="Tahoma"/>
            <family val="2"/>
          </rPr>
          <t xml:space="preserve">BD EGRESOS Contar campo control estancias de pabellon larga permanencia 2,4,5,9,13 </t>
        </r>
      </text>
    </comment>
    <comment ref="D68" authorId="0">
      <text>
        <r>
          <rPr>
            <b/>
            <sz val="12"/>
            <rFont val="Tahoma"/>
            <family val="2"/>
          </rPr>
          <t>BD EMERGENCIA suma campo estancia</t>
        </r>
      </text>
    </comment>
    <comment ref="D69" authorId="0">
      <text>
        <r>
          <rPr>
            <sz val="12"/>
            <rFont val="Tahoma"/>
            <family val="2"/>
          </rPr>
          <t>BD EMERGENCIA Contar campo estancia</t>
        </r>
      </text>
    </comment>
    <comment ref="D81" authorId="0">
      <text>
        <r>
          <rPr>
            <b/>
            <sz val="12"/>
            <rFont val="Tahoma"/>
            <family val="2"/>
          </rPr>
          <t>Ficha Indicadores total cama disponible pab 1</t>
        </r>
      </text>
    </comment>
    <comment ref="D82" authorId="0">
      <text>
        <r>
          <rPr>
            <b/>
            <sz val="12"/>
            <rFont val="Tahoma"/>
            <family val="2"/>
          </rPr>
          <t>BD DIA PACIENTE(Meche) total pabellon 1</t>
        </r>
      </text>
    </comment>
    <comment ref="D86" authorId="0">
      <text>
        <r>
          <rPr>
            <b/>
            <sz val="12"/>
            <rFont val="Tahoma"/>
            <family val="2"/>
          </rPr>
          <t>Ficha Indicadores total cama disponible pab 20</t>
        </r>
      </text>
    </comment>
    <comment ref="D91" authorId="0">
      <text>
        <r>
          <rPr>
            <b/>
            <sz val="12"/>
            <rFont val="Tahoma"/>
            <family val="2"/>
          </rPr>
          <t>Ficha Indicadores total cama disponible pab 18</t>
        </r>
      </text>
    </comment>
    <comment ref="D96" authorId="0">
      <text>
        <r>
          <rPr>
            <b/>
            <sz val="14"/>
            <rFont val="Tahoma"/>
            <family val="2"/>
          </rPr>
          <t>Ficha Indicadores total cama disponible pab 2+4,5+uce7+8+9+12-13+casa hogar</t>
        </r>
      </text>
    </comment>
    <comment ref="D101" authorId="0">
      <text>
        <r>
          <rPr>
            <b/>
            <sz val="12"/>
            <rFont val="Tahoma"/>
            <family val="2"/>
          </rPr>
          <t>Ficha Indicadores total cama disponible pab de INPE</t>
        </r>
      </text>
    </comment>
    <comment ref="D134" authorId="0">
      <text>
        <r>
          <rPr>
            <b/>
            <sz val="12"/>
            <rFont val="Tahoma"/>
            <family val="2"/>
          </rPr>
          <t>Promedio camas reales pab 1=60</t>
        </r>
      </text>
    </comment>
    <comment ref="D143" authorId="0">
      <text>
        <r>
          <rPr>
            <b/>
            <sz val="12"/>
            <rFont val="Tahoma"/>
            <family val="2"/>
          </rPr>
          <t>camas reales 374</t>
        </r>
      </text>
    </comment>
    <comment ref="D87" authorId="0">
      <text>
        <r>
          <rPr>
            <b/>
            <sz val="12"/>
            <rFont val="Tahoma"/>
            <family val="2"/>
          </rPr>
          <t>BD DIA PACIENTE(Meche) total pabellon 20</t>
        </r>
      </text>
    </comment>
    <comment ref="D92" authorId="0">
      <text>
        <r>
          <rPr>
            <b/>
            <sz val="12"/>
            <rFont val="Tahoma"/>
            <family val="2"/>
          </rPr>
          <t>BD DIA PACIENTE(Meche) total pabellon 18</t>
        </r>
      </text>
    </comment>
    <comment ref="D97" authorId="0">
      <text>
        <r>
          <rPr>
            <b/>
            <sz val="12"/>
            <rFont val="Tahoma"/>
            <family val="2"/>
          </rPr>
          <t>BD DIA PACIENTE Total pab 2+4,5+uce7+8+9+12-13+casa hogar</t>
        </r>
      </text>
    </comment>
    <comment ref="D102" authorId="0">
      <text>
        <r>
          <rPr>
            <b/>
            <sz val="12"/>
            <rFont val="Tahoma"/>
            <family val="2"/>
          </rPr>
          <t>BD DIA PACIENTE Total pab de IMPE</t>
        </r>
      </text>
    </comment>
    <comment ref="D65" authorId="0">
      <text>
        <r>
          <rPr>
            <sz val="12"/>
            <rFont val="Tahoma"/>
            <family val="2"/>
          </rPr>
          <t xml:space="preserve">BD EGRESOS suma campo control estancias de pabellon larga permanencia 2,4,5,9,13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programador</author>
  </authors>
  <commentList>
    <comment ref="D9" authorId="0">
      <text>
        <r>
          <rPr>
            <b/>
            <sz val="12"/>
            <rFont val="Tahoma"/>
            <family val="2"/>
          </rPr>
          <t xml:space="preserve">BD HIS total atenciones 
-PSIQUIATRIA ADULTOS
-PSIQUIATRIA NIÑOS 
-PSIQUIATRIA ADICCIONES
-GENECOLOGIA
-NEUROLOGIA
-ODONTOLOGIA
-MEDICINA GENERAL
</t>
        </r>
      </text>
    </comment>
    <comment ref="D10" authorId="0">
      <text>
        <r>
          <rPr>
            <b/>
            <sz val="12"/>
            <rFont val="Tahoma"/>
            <family val="2"/>
          </rPr>
          <t>BD HIS Calculo hora medica por 4
-PSIQUIATRIA ADULTOS
-PSIQUIATRIA NIÑOS 
-PSIQUIATRIA ADICCIONES
-GENECOLOGIA
-NEUROLOGIA
-ODONTOLOGIA
-MEDICINA GENERAL</t>
        </r>
      </text>
    </comment>
    <comment ref="D14" authorId="0">
      <text>
        <r>
          <rPr>
            <b/>
            <sz val="12"/>
            <rFont val="Tahoma"/>
            <family val="2"/>
          </rPr>
          <t>BD HIS total atenciones 
-Psiquiatria Adultos
-Psiquiatria Niños
-Psiquiatria Adicciones
por condicion Nuevo+Reingreso</t>
        </r>
      </text>
    </comment>
    <comment ref="D20" authorId="0">
      <text>
        <r>
          <rPr>
            <b/>
            <sz val="12"/>
            <rFont val="Tahoma"/>
            <family val="2"/>
          </rPr>
          <t>File Meta Fisica FARMACIA CAMPO TOTAL VENTAS</t>
        </r>
      </text>
    </comment>
    <comment ref="D26" authorId="0">
      <text>
        <r>
          <rPr>
            <b/>
            <sz val="12"/>
            <rFont val="Tahoma"/>
            <family val="2"/>
          </rPr>
          <t>FICHA CAMA DISPONIBLE TOTAL PABELLON MENOS EMERGENCIA</t>
        </r>
      </text>
    </comment>
    <comment ref="D27" authorId="0">
      <text>
        <r>
          <rPr>
            <b/>
            <sz val="12"/>
            <rFont val="Tahoma"/>
            <family val="2"/>
          </rPr>
          <t>BD DIA PACIENTE  ficha consolidado campo dias estancia</t>
        </r>
      </text>
    </comment>
    <comment ref="D35" authorId="0">
      <text>
        <r>
          <rPr>
            <b/>
            <sz val="12"/>
            <rFont val="Tahoma"/>
            <family val="2"/>
          </rPr>
          <t>Meta Fisica cama diponible - menos emergencia un total 578</t>
        </r>
      </text>
    </comment>
    <comment ref="D41" authorId="0">
      <text>
        <r>
          <rPr>
            <b/>
            <sz val="12"/>
            <rFont val="Tahoma"/>
            <family val="2"/>
          </rPr>
          <t>BD EGRESOS por tipo de alta=difuncion</t>
        </r>
      </text>
    </comment>
    <comment ref="E20" authorId="0">
      <text>
        <r>
          <rPr>
            <b/>
            <sz val="12"/>
            <rFont val="Tahoma"/>
            <family val="2"/>
          </rPr>
          <t>File Meta Fisica FARMACIA CAMPO TOTAL VENTAS</t>
        </r>
      </text>
    </comment>
    <comment ref="F20" authorId="0">
      <text>
        <r>
          <rPr>
            <b/>
            <sz val="12"/>
            <rFont val="Tahoma"/>
            <family val="2"/>
          </rPr>
          <t>File Meta Fisica FARMACIA CAMPO TOTAL VENTAS</t>
        </r>
      </text>
    </comment>
    <comment ref="G20" authorId="0">
      <text>
        <r>
          <rPr>
            <b/>
            <sz val="12"/>
            <rFont val="Tahoma"/>
            <family val="2"/>
          </rPr>
          <t>File Meta Fisica FARMACIA CAMPO TOTAL VENTAS</t>
        </r>
      </text>
    </comment>
    <comment ref="H20" authorId="0">
      <text>
        <r>
          <rPr>
            <b/>
            <sz val="12"/>
            <rFont val="Tahoma"/>
            <family val="2"/>
          </rPr>
          <t>File Meta Fisica FARMACIA CAMPO TOTAL VENTAS</t>
        </r>
      </text>
    </comment>
    <comment ref="I20" authorId="0">
      <text>
        <r>
          <rPr>
            <b/>
            <sz val="12"/>
            <rFont val="Tahoma"/>
            <family val="2"/>
          </rPr>
          <t>File Meta Fisica FARMACIA CAMPO TOTAL VENTAS</t>
        </r>
      </text>
    </comment>
    <comment ref="J20" authorId="0">
      <text>
        <r>
          <rPr>
            <b/>
            <sz val="12"/>
            <rFont val="Tahoma"/>
            <family val="2"/>
          </rPr>
          <t>File Meta Fisica FARMACIA CAMPO TOTAL VENTAS</t>
        </r>
      </text>
    </comment>
    <comment ref="K20" authorId="0">
      <text>
        <r>
          <rPr>
            <b/>
            <sz val="12"/>
            <rFont val="Tahoma"/>
            <family val="2"/>
          </rPr>
          <t>File Meta Fisica FARMACIA CAMPO TOTAL VENTAS</t>
        </r>
      </text>
    </comment>
    <comment ref="L20" authorId="0">
      <text>
        <r>
          <rPr>
            <b/>
            <sz val="12"/>
            <rFont val="Tahoma"/>
            <family val="2"/>
          </rPr>
          <t>File Meta Fisica FARMACIA CAMPO TOTAL VENTAS</t>
        </r>
      </text>
    </comment>
    <comment ref="M20" authorId="0">
      <text>
        <r>
          <rPr>
            <b/>
            <sz val="12"/>
            <rFont val="Tahoma"/>
            <family val="2"/>
          </rPr>
          <t>File Meta Fisica FARMACIA CAMPO TOTAL VENTAS</t>
        </r>
      </text>
    </comment>
    <comment ref="N20" authorId="0">
      <text>
        <r>
          <rPr>
            <b/>
            <sz val="12"/>
            <rFont val="Tahoma"/>
            <family val="2"/>
          </rPr>
          <t>File Meta Fisica FARMACIA CAMPO TOTAL VENTAS</t>
        </r>
      </text>
    </comment>
    <comment ref="O20" authorId="0">
      <text>
        <r>
          <rPr>
            <b/>
            <sz val="12"/>
            <rFont val="Tahoma"/>
            <family val="2"/>
          </rPr>
          <t>File Meta Fisica FARMACIA CAMPO TOTAL VENTAS</t>
        </r>
      </text>
    </comment>
    <comment ref="E41" authorId="0">
      <text>
        <r>
          <rPr>
            <b/>
            <sz val="12"/>
            <rFont val="Tahoma"/>
            <family val="2"/>
          </rPr>
          <t>BD EGRESOS por tipo de alta=difuncion</t>
        </r>
      </text>
    </comment>
    <comment ref="F41" authorId="0">
      <text>
        <r>
          <rPr>
            <b/>
            <sz val="12"/>
            <rFont val="Tahoma"/>
            <family val="2"/>
          </rPr>
          <t>BD EGRESOS por tipo de alta=difuncion</t>
        </r>
      </text>
    </comment>
    <comment ref="G41" authorId="0">
      <text>
        <r>
          <rPr>
            <b/>
            <sz val="12"/>
            <rFont val="Tahoma"/>
            <family val="2"/>
          </rPr>
          <t>BD EGRESOS por tipo de alta=difuncion</t>
        </r>
      </text>
    </comment>
    <comment ref="H41" authorId="0">
      <text>
        <r>
          <rPr>
            <b/>
            <sz val="12"/>
            <rFont val="Tahoma"/>
            <family val="2"/>
          </rPr>
          <t>BD EGRESOS por tipo de alta=difuncion</t>
        </r>
      </text>
    </comment>
    <comment ref="I41" authorId="0">
      <text>
        <r>
          <rPr>
            <b/>
            <sz val="12"/>
            <rFont val="Tahoma"/>
            <family val="2"/>
          </rPr>
          <t>BD EGRESOS por tipo de alta=difuncion</t>
        </r>
      </text>
    </comment>
    <comment ref="J41" authorId="0">
      <text>
        <r>
          <rPr>
            <b/>
            <sz val="12"/>
            <rFont val="Tahoma"/>
            <family val="2"/>
          </rPr>
          <t>BD EGRESOS por tipo de alta=difuncion</t>
        </r>
      </text>
    </comment>
    <comment ref="K41" authorId="0">
      <text>
        <r>
          <rPr>
            <b/>
            <sz val="12"/>
            <rFont val="Tahoma"/>
            <family val="2"/>
          </rPr>
          <t>BD EGRESOS por tipo de alta=difuncion</t>
        </r>
      </text>
    </comment>
    <comment ref="L41" authorId="0">
      <text>
        <r>
          <rPr>
            <b/>
            <sz val="12"/>
            <rFont val="Tahoma"/>
            <family val="2"/>
          </rPr>
          <t>BD EGRESOS por tipo de alta=difuncion</t>
        </r>
      </text>
    </comment>
    <comment ref="M41" authorId="0">
      <text>
        <r>
          <rPr>
            <b/>
            <sz val="12"/>
            <rFont val="Tahoma"/>
            <family val="2"/>
          </rPr>
          <t>BD EGRESOS por tipo de alta=difuncion</t>
        </r>
      </text>
    </comment>
    <comment ref="N41" authorId="0">
      <text>
        <r>
          <rPr>
            <b/>
            <sz val="12"/>
            <rFont val="Tahoma"/>
            <family val="2"/>
          </rPr>
          <t>BD EGRESOS por tipo de alta=difuncion</t>
        </r>
      </text>
    </comment>
    <comment ref="O41" authorId="0">
      <text>
        <r>
          <rPr>
            <b/>
            <sz val="12"/>
            <rFont val="Tahoma"/>
            <family val="2"/>
          </rPr>
          <t>BD EGRESOS por tipo de alta=difuncion</t>
        </r>
      </text>
    </comment>
  </commentList>
</comments>
</file>

<file path=xl/sharedStrings.xml><?xml version="1.0" encoding="utf-8"?>
<sst xmlns="http://schemas.openxmlformats.org/spreadsheetml/2006/main" count="322" uniqueCount="122">
  <si>
    <t>HOSPITAL "VICTOR LARCO HERRERA"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</si>
  <si>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</si>
  <si>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</si>
  <si>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</si>
  <si>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</si>
  <si>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</si>
  <si>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</si>
  <si>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</si>
  <si>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</si>
  <si>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</si>
  <si>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</si>
  <si>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</si>
  <si>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</si>
  <si>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 xml:space="preserve">Utilización de los Consultorios Físicos </t>
  </si>
  <si>
    <t>Tasa de Infecciones Intrahospitalaria</t>
  </si>
  <si>
    <t>Tasa de Mortalidad Bruta</t>
  </si>
  <si>
    <t>TOTAL</t>
  </si>
  <si>
    <t>Nº de horas médico efectivas</t>
  </si>
  <si>
    <t>Nº de Atenciones</t>
  </si>
  <si>
    <t>Resultados</t>
  </si>
  <si>
    <t>Rendimiento Hora Médico
psiquiatria
CONSULTAS EXTERNAS TOTAL ANUAL</t>
  </si>
  <si>
    <t>Rendimiento Hora Médico
psiquiatria
ADULTOS</t>
  </si>
  <si>
    <t>Rendimiento Hora Médico
psiquiatria
ADICCIONES</t>
  </si>
  <si>
    <t>Rendimiento Hora Médico
psiquiatria
NIÑOS Y ADOLESCENTES</t>
  </si>
  <si>
    <t>Concentración de Consultas Externas PSIQUIATRIA
TOTAL ANUAL</t>
  </si>
  <si>
    <t>Concentración de Consultas Externas PSIQUIATRIA
ADULTOS</t>
  </si>
  <si>
    <t>Concentración de Consultas Externas PSIQUIATRIA
ADICCIONES</t>
  </si>
  <si>
    <t>Concentración de Consultas Externas PSIQUIATRIA
NIÑOS Y ADOLESCENTES</t>
  </si>
  <si>
    <t>Nº de Examenes de Laboratorio del periodo</t>
  </si>
  <si>
    <t>Consultas médicas acumuladas del periodo</t>
  </si>
  <si>
    <t>TOTAL DE ATENCIONES PSIQUIATRIA
+ MEDICINA GENERAL</t>
  </si>
  <si>
    <t>atendidos acumulados del periodo (N + R)</t>
  </si>
  <si>
    <t>Dias de Estancia de los Egresos</t>
  </si>
  <si>
    <t>Nº de egresos</t>
  </si>
  <si>
    <t>(Días cama disponibles) - (Paciente días)</t>
  </si>
  <si>
    <t xml:space="preserve">Nº de egresos
</t>
  </si>
  <si>
    <t>Total pacientes días  x 100</t>
  </si>
  <si>
    <t>Total días cama disponibles</t>
  </si>
  <si>
    <t>Rendimiento Cama
DPTO. HOSPITALIZACION
PSIQUATRIA AGUDOS
ADICCIONES</t>
  </si>
  <si>
    <t>Nº de camas reales promedio</t>
  </si>
  <si>
    <t>Nº de Egresos</t>
  </si>
  <si>
    <t>total de pacientes c/ infecciones intrahospitalarias x100</t>
  </si>
  <si>
    <t>Total de Fallecidos x 100</t>
  </si>
  <si>
    <t>INDICADORES DE CALIDAD</t>
  </si>
  <si>
    <t>INDICADORES DE EFICIENCIA</t>
  </si>
  <si>
    <t>INDICADORES DE PRODUTIVIDAD</t>
  </si>
  <si>
    <t>No DESCRIPCION  DEL INDICADOR</t>
  </si>
  <si>
    <t>Promedio de Analisis de Labort. por Const. Externa
TOTAL ATENCIONES</t>
  </si>
  <si>
    <t>Promedio de Analisis de Labort. por Const. Externa
NUEVOS + REINGRESOS</t>
  </si>
  <si>
    <t>Promedio de Permanenccia
DPTO. HOSPITALIZACION
PSIQUATRIA
ADICCIONES</t>
  </si>
  <si>
    <t>Intervalo de Sustitución
DPTO. HOSPITALIZACION
PSIQUATRIA
ADICCIONES</t>
  </si>
  <si>
    <t>Porcentaje de Ocupación
DPTO. HOSPITALIZACION
PSIQUATRIA 
ADICCIONES</t>
  </si>
  <si>
    <t>Rendimiento Cama
DPTO. HOSPITALIZACION
PSIQUATRIA AGUDOS
PAB 1</t>
  </si>
  <si>
    <t>Rendimiento Cama
DPTO. HOSPITALIZACION
PSIQUATRIA AGUDOS
PAB 20</t>
  </si>
  <si>
    <t>Rendimiento Cama
DPTO. HOSPITALIZACION
PSIQUATRIA AGUDOS
PAB 1 Y 20</t>
  </si>
  <si>
    <t>Porcentaje de Ocupación
DPTO. HOSPITALIZACION
PSIQUATRIA AGUDOS
PAB 20</t>
  </si>
  <si>
    <t>Porcentaje de Ocupación
DPTO. HOSPITALIZACION
PSIQUATRIA AGUDOS
PAB 1</t>
  </si>
  <si>
    <t>Porcentaje de Ocupación
DPTO. HOSPITALIZACION
PSIQUATRIA AGUDOS
PAB 1 Y 20</t>
  </si>
  <si>
    <t>Intervalo de Sustitución
DPTO. HOSPITALIZACION
PSIQUATRIA AGUDOS
PAB 20</t>
  </si>
  <si>
    <t>Intervalo de Sustitución
DPTO. HOSPITALIZACION
PSIQUATRIA AGUDOS
PAB 1</t>
  </si>
  <si>
    <t>Intervalo de Sustitución
DPTO. HOSPITALIZACION
PSIQUATRIA AGUDOS
PAB 1 Y 20</t>
  </si>
  <si>
    <t>Promedio de Permanenccia
DPTO. HOSPITALIZACION
PSIQUATRIA AGUDOS
PAB 20</t>
  </si>
  <si>
    <t>Promedio de Permanenccia
DPTO. HOSPITALIZACION
PSIQUATRIA AGUDOS
PAB 1</t>
  </si>
  <si>
    <t>Promedio de Permanenccia
DPTO. HOSPITALIZACION
PSIQUATRIA AGUDOS
PAB 1 Y 20</t>
  </si>
  <si>
    <t xml:space="preserve">Nº de consultorios médicos funcionales
--------------------------------------------
consultorios físicos
</t>
  </si>
  <si>
    <t>(Días cama disponibles)</t>
  </si>
  <si>
    <t>(Paciente días)</t>
  </si>
  <si>
    <t>Promedio de Permanencia
EMERGENCIA</t>
  </si>
  <si>
    <t>OFICINA DE ESTADISTICA E INFORMATICA</t>
  </si>
  <si>
    <t>NUMERO DE RECTAS DESPACHADAS</t>
  </si>
  <si>
    <t>Nº TOTAL DE CONSUTAS (PSQ. + MED.)</t>
  </si>
  <si>
    <t>Promedio de Permanenccia
Servicio de Recuperación y Reinserción Familiar y Social</t>
  </si>
  <si>
    <t>Intervalo de Sustitución
Servicio de Recuperación y Reinserción Familiar y Social</t>
  </si>
  <si>
    <t>Porcentaje de Ocupación
Servicio de Recuperación y Reinserción Familiar y Social</t>
  </si>
  <si>
    <t>Rendimiento Cama
Servicio de Recuperación y Reinserción Familiar y Social</t>
  </si>
  <si>
    <t>Fuente: Oficina de Estadística e Informática</t>
  </si>
  <si>
    <t>Rendimiento Cama</t>
  </si>
  <si>
    <t>Porcentaje de Ocupación de camas</t>
  </si>
  <si>
    <t>Intervalo de Sustitución</t>
  </si>
  <si>
    <t>Promedio de Analisis de Labort. por Const. Externa</t>
  </si>
  <si>
    <t>Promedio de recetas por consulta externa</t>
  </si>
  <si>
    <t>Concentración de Consultas Externas</t>
  </si>
  <si>
    <t>Rendimiento Hora Médico</t>
  </si>
  <si>
    <t xml:space="preserve">Nº de consultorios médicos funcionales
------------------------------
consultorios físicos
</t>
  </si>
  <si>
    <t>atendidos acumulados del periodo
 (N + R)</t>
  </si>
  <si>
    <t>atendidos acumulados del periodo
(N + R)</t>
  </si>
  <si>
    <t>Intervalo de Sustitución PSIQUIATRIA FORENSE</t>
  </si>
  <si>
    <t>Porcentaje de Ocupación
PSIQUIATRIA FORENSE</t>
  </si>
  <si>
    <t>Rendimiento Cama
PSIQUIATRIA FORENSE</t>
  </si>
  <si>
    <t>RECETAS POR CONSULTA EN CONSULTA EXTERNA PSIQUIATRIA + MEDICINA</t>
  </si>
  <si>
    <t>Nº TOTAL DE CONSUTAS
(PSQ. + MEDICINA)</t>
  </si>
  <si>
    <t>Rendimiento Hora Médico CONSULTAS EXTERNAS
MEDICINA COMPLEMENTARIA</t>
  </si>
  <si>
    <t>Concentración de Consultas Externas
MEDICINA COMPLEMENTARIA</t>
  </si>
  <si>
    <t>observacion</t>
  </si>
  <si>
    <t>(No incluye Emergencia = 24 camas)</t>
  </si>
  <si>
    <t>Nº de camas reales promedio (No incluye Emergencia = 24 camas)</t>
  </si>
  <si>
    <t>Total días cama disponibles(No incluye Emergencia = 24 camas)</t>
  </si>
  <si>
    <t>(Paciente días) (No incluye Emergencia = 24 camas)</t>
  </si>
  <si>
    <t>(Días cama disponibles) (No incluye Emergencia = 24 camas)</t>
  </si>
  <si>
    <t>Marzo</t>
  </si>
  <si>
    <t>Septiembre</t>
  </si>
  <si>
    <t>Promedio de Permanenccia
DPTO. HOSPITALIZACION
PSIQUATRIA AGUDOS
PAB 1, PAB. 20 Y PAB. 18 (ADICCIONES)</t>
  </si>
  <si>
    <t>Intervalo de Sustitución
DPTO. HOSPITALIZACION
PSIQUATRIA AGUDOS
PAB 1, PAB. 20 Y PAB. 18 (ADICCIONES)</t>
  </si>
  <si>
    <t>Porcentaje de Ocupación
DPTO. HOSPITALIZACION
PSIQUATRIA AGUDOS
PAB 1, PAB. 20 Y PAB. 18 (ADICCIONES)</t>
  </si>
  <si>
    <t>Rendimiento Cama
DPTO. HOSPITALIZACION
PSIQUATRIA AGUDOS
PAB 1, PAB. 20 Y PAB. 18 (ADICCIONES)</t>
  </si>
  <si>
    <t>Promedio de Permanencia</t>
  </si>
  <si>
    <t>INDICADORES  DE MONITOREO  DEL  DESEMPEÑO  HOSPITALARIO 2015</t>
  </si>
  <si>
    <t>CONSOLIDADO GLOBAL DE INDICADORES  DE MONITOREO  DEL  DESEMPEÑO  HOSPITALARIO  AÑO 2015</t>
  </si>
  <si>
    <t>1800</t>
  </si>
  <si>
    <t>36 / 23 = 1,57</t>
  </si>
  <si>
    <t>N° Atenciones Emergencia</t>
  </si>
  <si>
    <t>N° Atenciones Consulta</t>
  </si>
  <si>
    <t>Razón de emergencia</t>
  </si>
  <si>
    <t>Prioridad Emergencia</t>
  </si>
  <si>
    <t>Prioridad I</t>
  </si>
  <si>
    <t>Prioridad II</t>
  </si>
  <si>
    <t>Prioridad III</t>
  </si>
  <si>
    <t>Prioridad IV</t>
  </si>
  <si>
    <t>No reporta</t>
  </si>
  <si>
    <t>Tiempo de Espera en Emegencia</t>
  </si>
  <si>
    <t>Tiempo Promedio</t>
  </si>
  <si>
    <t>Prioridad II en minutos</t>
  </si>
</sst>
</file>

<file path=xl/styles.xml><?xml version="1.0" encoding="utf-8"?>
<styleSheet xmlns="http://schemas.openxmlformats.org/spreadsheetml/2006/main">
  <numFmts count="6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mmm\-yyyy"/>
    <numFmt numFmtId="203" formatCode="0.0000000"/>
    <numFmt numFmtId="204" formatCode="0.00000000"/>
    <numFmt numFmtId="205" formatCode="0.000000000"/>
    <numFmt numFmtId="206" formatCode="0.000000"/>
    <numFmt numFmtId="207" formatCode="0.00000"/>
    <numFmt numFmtId="208" formatCode="0.0000"/>
    <numFmt numFmtId="209" formatCode="0.000"/>
    <numFmt numFmtId="210" formatCode="0.0"/>
    <numFmt numFmtId="211" formatCode="0.0000000000"/>
    <numFmt numFmtId="212" formatCode="0.00000000000"/>
    <numFmt numFmtId="213" formatCode="[$-280A]dddd\,\ dd&quot; de &quot;mmmm&quot; de &quot;yyyy"/>
    <numFmt numFmtId="214" formatCode="##############\v"/>
    <numFmt numFmtId="215" formatCode="&quot;S/.&quot;\ #,##0.00"/>
    <numFmt numFmtId="216" formatCode="0.000000000000"/>
    <numFmt numFmtId="217" formatCode="0.0000000000000"/>
    <numFmt numFmtId="218" formatCode="000"/>
    <numFmt numFmtId="219" formatCode="_([$€]\ * #,##0.00_);_([$€]\ * \(#,##0.00\);_([$€]\ * &quot;-&quot;??_);_(@_)"/>
  </numFmts>
  <fonts count="59">
    <font>
      <sz val="11"/>
      <color indexed="8"/>
      <name val="Calibri"/>
      <family val="2"/>
    </font>
    <font>
      <sz val="20"/>
      <name val="Calibri"/>
      <family val="2"/>
    </font>
    <font>
      <b/>
      <sz val="14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2"/>
      <name val="Arial"/>
      <family val="2"/>
    </font>
    <font>
      <sz val="8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i/>
      <sz val="11"/>
      <color indexed="23"/>
      <name val="Calibri"/>
      <family val="2"/>
    </font>
    <font>
      <sz val="11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theme="10"/>
      <name val="Calibri"/>
      <family val="2"/>
    </font>
    <font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rgb="FF3F3F3F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7F7F7F"/>
      <name val="Calibri"/>
      <family val="2"/>
    </font>
    <font>
      <i/>
      <sz val="11"/>
      <color rgb="FF7F7F7F"/>
      <name val="Calibri"/>
      <family val="2"/>
    </font>
    <font>
      <sz val="11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1" borderId="1" applyNumberFormat="0" applyAlignment="0" applyProtection="0"/>
    <xf numFmtId="0" fontId="37" fillId="21" borderId="1" applyNumberFormat="0" applyAlignment="0" applyProtection="0"/>
    <xf numFmtId="0" fontId="34" fillId="22" borderId="2" applyNumberFormat="0" applyAlignment="0" applyProtection="0"/>
    <xf numFmtId="0" fontId="38" fillId="22" borderId="2" applyNumberFormat="0" applyAlignment="0" applyProtection="0"/>
    <xf numFmtId="0" fontId="38" fillId="22" borderId="2" applyNumberFormat="0" applyAlignment="0" applyProtection="0"/>
    <xf numFmtId="0" fontId="36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7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0" fontId="0" fillId="33" borderId="5" applyNumberFormat="0" applyFont="0" applyAlignment="0" applyProtection="0"/>
    <xf numFmtId="0" fontId="0" fillId="33" borderId="5" applyNumberFormat="0" applyFont="0" applyAlignment="0" applyProtection="0"/>
    <xf numFmtId="0" fontId="0" fillId="33" borderId="5" applyNumberFormat="0" applyFont="0" applyAlignment="0" applyProtection="0"/>
    <xf numFmtId="0" fontId="0" fillId="33" borderId="5" applyNumberFormat="0" applyFont="0" applyAlignment="0" applyProtection="0"/>
    <xf numFmtId="0" fontId="0" fillId="33" borderId="5" applyNumberFormat="0" applyFont="0" applyAlignment="0" applyProtection="0"/>
    <xf numFmtId="0" fontId="0" fillId="33" borderId="5" applyNumberFormat="0" applyFont="0" applyAlignment="0" applyProtection="0"/>
    <xf numFmtId="0" fontId="0" fillId="33" borderId="5" applyNumberFormat="0" applyFont="0" applyAlignment="0" applyProtection="0"/>
    <xf numFmtId="0" fontId="0" fillId="33" borderId="5" applyNumberFormat="0" applyFont="0" applyAlignment="0" applyProtection="0"/>
    <xf numFmtId="0" fontId="0" fillId="32" borderId="4" applyNumberFormat="0" applyFont="0" applyAlignment="0" applyProtection="0"/>
    <xf numFmtId="0" fontId="0" fillId="33" borderId="5" applyNumberFormat="0" applyFont="0" applyAlignment="0" applyProtection="0"/>
    <xf numFmtId="0" fontId="0" fillId="32" borderId="4" applyNumberFormat="0" applyFont="0" applyAlignment="0" applyProtection="0"/>
    <xf numFmtId="0" fontId="0" fillId="33" borderId="5" applyNumberFormat="0" applyFont="0" applyAlignment="0" applyProtection="0"/>
    <xf numFmtId="0" fontId="0" fillId="32" borderId="4" applyNumberFormat="0" applyFont="0" applyAlignment="0" applyProtection="0"/>
    <xf numFmtId="0" fontId="0" fillId="33" borderId="5" applyNumberFormat="0" applyFont="0" applyAlignment="0" applyProtection="0"/>
    <xf numFmtId="0" fontId="0" fillId="32" borderId="4" applyNumberFormat="0" applyFont="0" applyAlignment="0" applyProtection="0"/>
    <xf numFmtId="0" fontId="0" fillId="33" borderId="5" applyNumberFormat="0" applyFont="0" applyAlignment="0" applyProtection="0"/>
    <xf numFmtId="0" fontId="0" fillId="32" borderId="4" applyNumberFormat="0" applyFont="0" applyAlignment="0" applyProtection="0"/>
    <xf numFmtId="0" fontId="0" fillId="33" borderId="5" applyNumberFormat="0" applyFont="0" applyAlignment="0" applyProtection="0"/>
    <xf numFmtId="0" fontId="0" fillId="32" borderId="4" applyNumberFormat="0" applyFont="0" applyAlignment="0" applyProtection="0"/>
    <xf numFmtId="0" fontId="0" fillId="33" borderId="5" applyNumberFormat="0" applyFont="0" applyAlignment="0" applyProtection="0"/>
    <xf numFmtId="0" fontId="33" fillId="32" borderId="4" applyNumberFormat="0" applyFont="0" applyAlignment="0" applyProtection="0"/>
    <xf numFmtId="0" fontId="0" fillId="33" borderId="5" applyNumberFormat="0" applyFont="0" applyAlignment="0" applyProtection="0"/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21" borderId="6" applyNumberFormat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39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</cellStyleXfs>
  <cellXfs count="29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34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34" borderId="13" xfId="0" applyFont="1" applyFill="1" applyBorder="1" applyAlignment="1">
      <alignment horizontal="left" vertical="center"/>
    </xf>
    <xf numFmtId="0" fontId="1" fillId="34" borderId="13" xfId="0" applyFont="1" applyFill="1" applyBorder="1" applyAlignment="1">
      <alignment horizontal="center" vertical="center" wrapText="1"/>
    </xf>
    <xf numFmtId="49" fontId="1" fillId="34" borderId="13" xfId="0" applyNumberFormat="1" applyFont="1" applyFill="1" applyBorder="1" applyAlignment="1">
      <alignment horizontal="center" vertical="center" wrapText="1"/>
    </xf>
    <xf numFmtId="0" fontId="1" fillId="35" borderId="0" xfId="0" applyFont="1" applyFill="1" applyAlignment="1">
      <alignment/>
    </xf>
    <xf numFmtId="49" fontId="1" fillId="34" borderId="14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49" fontId="1" fillId="34" borderId="11" xfId="0" applyNumberFormat="1" applyFont="1" applyFill="1" applyBorder="1" applyAlignment="1">
      <alignment horizontal="center" vertical="center" wrapText="1"/>
    </xf>
    <xf numFmtId="1" fontId="1" fillId="34" borderId="14" xfId="0" applyNumberFormat="1" applyFont="1" applyFill="1" applyBorder="1" applyAlignment="1">
      <alignment horizontal="center" vertical="center" wrapText="1"/>
    </xf>
    <xf numFmtId="1" fontId="1" fillId="34" borderId="11" xfId="0" applyNumberFormat="1" applyFont="1" applyFill="1" applyBorder="1" applyAlignment="1">
      <alignment horizontal="center" vertical="center" wrapText="1"/>
    </xf>
    <xf numFmtId="1" fontId="1" fillId="34" borderId="15" xfId="0" applyNumberFormat="1" applyFont="1" applyFill="1" applyBorder="1" applyAlignment="1">
      <alignment horizontal="center" vertical="center" wrapText="1"/>
    </xf>
    <xf numFmtId="49" fontId="1" fillId="34" borderId="16" xfId="0" applyNumberFormat="1" applyFont="1" applyFill="1" applyBorder="1" applyAlignment="1">
      <alignment horizontal="center" vertical="center" wrapText="1"/>
    </xf>
    <xf numFmtId="49" fontId="1" fillId="34" borderId="17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1" fontId="1" fillId="34" borderId="1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9" fontId="1" fillId="36" borderId="14" xfId="0" applyNumberFormat="1" applyFont="1" applyFill="1" applyBorder="1" applyAlignment="1">
      <alignment horizontal="center" vertical="center" wrapText="1"/>
    </xf>
    <xf numFmtId="1" fontId="1" fillId="36" borderId="18" xfId="0" applyNumberFormat="1" applyFont="1" applyFill="1" applyBorder="1" applyAlignment="1">
      <alignment horizontal="center" vertical="center"/>
    </xf>
    <xf numFmtId="0" fontId="1" fillId="36" borderId="0" xfId="0" applyFont="1" applyFill="1" applyAlignment="1">
      <alignment/>
    </xf>
    <xf numFmtId="49" fontId="1" fillId="36" borderId="11" xfId="0" applyNumberFormat="1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2" fontId="1" fillId="34" borderId="16" xfId="0" applyNumberFormat="1" applyFont="1" applyFill="1" applyBorder="1" applyAlignment="1">
      <alignment horizontal="center" vertical="center" wrapText="1"/>
    </xf>
    <xf numFmtId="1" fontId="1" fillId="36" borderId="14" xfId="0" applyNumberFormat="1" applyFont="1" applyFill="1" applyBorder="1" applyAlignment="1">
      <alignment horizontal="center" vertical="center" wrapText="1"/>
    </xf>
    <xf numFmtId="1" fontId="1" fillId="36" borderId="18" xfId="0" applyNumberFormat="1" applyFont="1" applyFill="1" applyBorder="1" applyAlignment="1">
      <alignment horizontal="center" vertical="center" wrapText="1"/>
    </xf>
    <xf numFmtId="1" fontId="1" fillId="34" borderId="16" xfId="0" applyNumberFormat="1" applyFont="1" applyFill="1" applyBorder="1" applyAlignment="1">
      <alignment horizontal="center" vertical="center" wrapText="1"/>
    </xf>
    <xf numFmtId="2" fontId="1" fillId="34" borderId="13" xfId="0" applyNumberFormat="1" applyFont="1" applyFill="1" applyBorder="1" applyAlignment="1">
      <alignment horizontal="center" vertical="center" wrapText="1"/>
    </xf>
    <xf numFmtId="1" fontId="2" fillId="37" borderId="19" xfId="0" applyNumberFormat="1" applyFont="1" applyFill="1" applyBorder="1" applyAlignment="1">
      <alignment horizontal="center" vertical="center" wrapText="1"/>
    </xf>
    <xf numFmtId="1" fontId="2" fillId="37" borderId="11" xfId="0" applyNumberFormat="1" applyFont="1" applyFill="1" applyBorder="1" applyAlignment="1">
      <alignment horizontal="center" vertical="center" wrapText="1"/>
    </xf>
    <xf numFmtId="0" fontId="5" fillId="0" borderId="0" xfId="80" applyNumberFormat="1" applyFont="1" applyBorder="1">
      <alignment/>
      <protection/>
    </xf>
    <xf numFmtId="1" fontId="1" fillId="0" borderId="0" xfId="0" applyNumberFormat="1" applyFont="1" applyAlignment="1">
      <alignment/>
    </xf>
    <xf numFmtId="0" fontId="2" fillId="37" borderId="0" xfId="0" applyFont="1" applyFill="1" applyAlignment="1">
      <alignment horizontal="left"/>
    </xf>
    <xf numFmtId="0" fontId="2" fillId="37" borderId="0" xfId="0" applyFont="1" applyFill="1" applyAlignment="1">
      <alignment/>
    </xf>
    <xf numFmtId="2" fontId="2" fillId="37" borderId="0" xfId="0" applyNumberFormat="1" applyFont="1" applyFill="1" applyAlignment="1">
      <alignment/>
    </xf>
    <xf numFmtId="0" fontId="2" fillId="37" borderId="11" xfId="0" applyFont="1" applyFill="1" applyBorder="1" applyAlignment="1">
      <alignment horizontal="center"/>
    </xf>
    <xf numFmtId="0" fontId="2" fillId="37" borderId="0" xfId="0" applyFont="1" applyFill="1" applyBorder="1" applyAlignment="1">
      <alignment/>
    </xf>
    <xf numFmtId="210" fontId="2" fillId="37" borderId="0" xfId="0" applyNumberFormat="1" applyFont="1" applyFill="1" applyAlignment="1">
      <alignment/>
    </xf>
    <xf numFmtId="1" fontId="2" fillId="37" borderId="0" xfId="0" applyNumberFormat="1" applyFont="1" applyFill="1" applyBorder="1" applyAlignment="1">
      <alignment horizontal="center" vertical="center" wrapText="1"/>
    </xf>
    <xf numFmtId="2" fontId="2" fillId="37" borderId="20" xfId="0" applyNumberFormat="1" applyFont="1" applyFill="1" applyBorder="1" applyAlignment="1">
      <alignment horizontal="center" vertical="center" wrapText="1"/>
    </xf>
    <xf numFmtId="0" fontId="2" fillId="37" borderId="19" xfId="0" applyNumberFormat="1" applyFont="1" applyFill="1" applyBorder="1" applyAlignment="1">
      <alignment horizontal="center" vertical="center" wrapText="1"/>
    </xf>
    <xf numFmtId="0" fontId="2" fillId="37" borderId="11" xfId="0" applyNumberFormat="1" applyFont="1" applyFill="1" applyBorder="1" applyAlignment="1">
      <alignment horizontal="center" vertical="center" wrapText="1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1" fontId="2" fillId="37" borderId="0" xfId="0" applyNumberFormat="1" applyFont="1" applyFill="1" applyAlignment="1">
      <alignment/>
    </xf>
    <xf numFmtId="0" fontId="2" fillId="37" borderId="12" xfId="0" applyFont="1" applyFill="1" applyBorder="1" applyAlignment="1">
      <alignment horizontal="left"/>
    </xf>
    <xf numFmtId="0" fontId="2" fillId="37" borderId="12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2" fillId="37" borderId="21" xfId="0" applyFont="1" applyFill="1" applyBorder="1" applyAlignment="1">
      <alignment horizontal="left"/>
    </xf>
    <xf numFmtId="0" fontId="2" fillId="37" borderId="12" xfId="0" applyFont="1" applyFill="1" applyBorder="1" applyAlignment="1">
      <alignment horizontal="right"/>
    </xf>
    <xf numFmtId="0" fontId="2" fillId="37" borderId="16" xfId="0" applyFont="1" applyFill="1" applyBorder="1" applyAlignment="1">
      <alignment horizontal="left"/>
    </xf>
    <xf numFmtId="0" fontId="2" fillId="37" borderId="20" xfId="0" applyFont="1" applyFill="1" applyBorder="1" applyAlignment="1">
      <alignment horizontal="left"/>
    </xf>
    <xf numFmtId="49" fontId="2" fillId="37" borderId="14" xfId="0" applyNumberFormat="1" applyFont="1" applyFill="1" applyBorder="1" applyAlignment="1">
      <alignment horizontal="center" vertical="center" wrapText="1"/>
    </xf>
    <xf numFmtId="1" fontId="2" fillId="37" borderId="14" xfId="0" applyNumberFormat="1" applyFont="1" applyFill="1" applyBorder="1" applyAlignment="1">
      <alignment horizontal="center"/>
    </xf>
    <xf numFmtId="1" fontId="2" fillId="37" borderId="18" xfId="0" applyNumberFormat="1" applyFont="1" applyFill="1" applyBorder="1" applyAlignment="1">
      <alignment horizontal="center"/>
    </xf>
    <xf numFmtId="49" fontId="2" fillId="37" borderId="11" xfId="0" applyNumberFormat="1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/>
    </xf>
    <xf numFmtId="49" fontId="2" fillId="37" borderId="16" xfId="0" applyNumberFormat="1" applyFont="1" applyFill="1" applyBorder="1" applyAlignment="1">
      <alignment horizontal="center" vertical="center" wrapText="1"/>
    </xf>
    <xf numFmtId="2" fontId="2" fillId="37" borderId="16" xfId="0" applyNumberFormat="1" applyFont="1" applyFill="1" applyBorder="1" applyAlignment="1">
      <alignment horizontal="center" vertical="center" wrapText="1"/>
    </xf>
    <xf numFmtId="49" fontId="2" fillId="37" borderId="19" xfId="0" applyNumberFormat="1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49" fontId="2" fillId="37" borderId="12" xfId="0" applyNumberFormat="1" applyFont="1" applyFill="1" applyBorder="1" applyAlignment="1">
      <alignment horizontal="center" vertical="center" wrapText="1"/>
    </xf>
    <xf numFmtId="2" fontId="2" fillId="37" borderId="12" xfId="0" applyNumberFormat="1" applyFont="1" applyFill="1" applyBorder="1" applyAlignment="1">
      <alignment horizontal="center" vertical="center" wrapText="1"/>
    </xf>
    <xf numFmtId="2" fontId="2" fillId="37" borderId="23" xfId="0" applyNumberFormat="1" applyFont="1" applyFill="1" applyBorder="1" applyAlignment="1">
      <alignment horizontal="center" vertical="center" wrapText="1"/>
    </xf>
    <xf numFmtId="0" fontId="2" fillId="37" borderId="18" xfId="0" applyFont="1" applyFill="1" applyBorder="1" applyAlignment="1">
      <alignment horizontal="center"/>
    </xf>
    <xf numFmtId="0" fontId="2" fillId="37" borderId="24" xfId="0" applyFont="1" applyFill="1" applyBorder="1" applyAlignment="1">
      <alignment horizontal="center" vertical="center" wrapText="1"/>
    </xf>
    <xf numFmtId="49" fontId="2" fillId="37" borderId="25" xfId="0" applyNumberFormat="1" applyFont="1" applyFill="1" applyBorder="1" applyAlignment="1">
      <alignment horizontal="center" vertical="center" wrapText="1"/>
    </xf>
    <xf numFmtId="0" fontId="2" fillId="37" borderId="22" xfId="0" applyNumberFormat="1" applyFont="1" applyFill="1" applyBorder="1" applyAlignment="1">
      <alignment horizontal="center" vertical="center" wrapText="1"/>
    </xf>
    <xf numFmtId="0" fontId="2" fillId="37" borderId="15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2" fontId="2" fillId="37" borderId="15" xfId="0" applyNumberFormat="1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left" vertical="center"/>
    </xf>
    <xf numFmtId="0" fontId="2" fillId="37" borderId="13" xfId="0" applyFont="1" applyFill="1" applyBorder="1" applyAlignment="1">
      <alignment horizontal="center" vertical="center" wrapText="1"/>
    </xf>
    <xf numFmtId="49" fontId="2" fillId="37" borderId="13" xfId="0" applyNumberFormat="1" applyFont="1" applyFill="1" applyBorder="1" applyAlignment="1">
      <alignment horizontal="center" vertical="center" wrapText="1"/>
    </xf>
    <xf numFmtId="2" fontId="2" fillId="37" borderId="13" xfId="0" applyNumberFormat="1" applyFont="1" applyFill="1" applyBorder="1" applyAlignment="1">
      <alignment horizontal="center" vertical="center" wrapText="1"/>
    </xf>
    <xf numFmtId="2" fontId="2" fillId="37" borderId="27" xfId="0" applyNumberFormat="1" applyFont="1" applyFill="1" applyBorder="1" applyAlignment="1">
      <alignment horizontal="center" vertical="center" wrapText="1"/>
    </xf>
    <xf numFmtId="1" fontId="2" fillId="37" borderId="14" xfId="0" applyNumberFormat="1" applyFont="1" applyFill="1" applyBorder="1" applyAlignment="1">
      <alignment horizontal="center" vertical="center" wrapText="1"/>
    </xf>
    <xf numFmtId="0" fontId="2" fillId="37" borderId="14" xfId="0" applyNumberFormat="1" applyFont="1" applyFill="1" applyBorder="1" applyAlignment="1">
      <alignment horizontal="center" vertical="center" wrapText="1"/>
    </xf>
    <xf numFmtId="1" fontId="2" fillId="37" borderId="15" xfId="0" applyNumberFormat="1" applyFont="1" applyFill="1" applyBorder="1" applyAlignment="1">
      <alignment horizontal="center" vertical="center" wrapText="1"/>
    </xf>
    <xf numFmtId="1" fontId="2" fillId="37" borderId="22" xfId="0" applyNumberFormat="1" applyFont="1" applyFill="1" applyBorder="1" applyAlignment="1">
      <alignment horizontal="center" vertical="center" wrapText="1"/>
    </xf>
    <xf numFmtId="1" fontId="2" fillId="37" borderId="18" xfId="0" applyNumberFormat="1" applyFont="1" applyFill="1" applyBorder="1" applyAlignment="1">
      <alignment horizontal="center" vertical="center" wrapText="1"/>
    </xf>
    <xf numFmtId="1" fontId="2" fillId="37" borderId="16" xfId="0" applyNumberFormat="1" applyFont="1" applyFill="1" applyBorder="1" applyAlignment="1">
      <alignment horizontal="center" vertical="center" wrapText="1"/>
    </xf>
    <xf numFmtId="1" fontId="2" fillId="37" borderId="20" xfId="0" applyNumberFormat="1" applyFont="1" applyFill="1" applyBorder="1" applyAlignment="1">
      <alignment horizontal="center" vertical="center" wrapText="1"/>
    </xf>
    <xf numFmtId="1" fontId="2" fillId="37" borderId="12" xfId="0" applyNumberFormat="1" applyFont="1" applyFill="1" applyBorder="1" applyAlignment="1">
      <alignment horizontal="center" vertical="center" wrapText="1"/>
    </xf>
    <xf numFmtId="1" fontId="2" fillId="37" borderId="23" xfId="0" applyNumberFormat="1" applyFont="1" applyFill="1" applyBorder="1" applyAlignment="1">
      <alignment horizontal="center" vertical="center" wrapText="1"/>
    </xf>
    <xf numFmtId="0" fontId="2" fillId="37" borderId="0" xfId="0" applyNumberFormat="1" applyFont="1" applyFill="1" applyAlignment="1">
      <alignment/>
    </xf>
    <xf numFmtId="0" fontId="2" fillId="37" borderId="12" xfId="0" applyNumberFormat="1" applyFont="1" applyFill="1" applyBorder="1" applyAlignment="1">
      <alignment horizontal="center" vertical="center" wrapText="1"/>
    </xf>
    <xf numFmtId="0" fontId="2" fillId="37" borderId="16" xfId="0" applyNumberFormat="1" applyFont="1" applyFill="1" applyBorder="1" applyAlignment="1">
      <alignment horizontal="center" vertical="center" wrapText="1"/>
    </xf>
    <xf numFmtId="2" fontId="2" fillId="37" borderId="12" xfId="0" applyNumberFormat="1" applyFont="1" applyFill="1" applyBorder="1" applyAlignment="1" applyProtection="1">
      <alignment horizontal="center" vertical="center" wrapText="1"/>
      <protection hidden="1"/>
    </xf>
    <xf numFmtId="2" fontId="2" fillId="37" borderId="16" xfId="0" applyNumberFormat="1" applyFont="1" applyFill="1" applyBorder="1" applyAlignment="1" applyProtection="1">
      <alignment horizontal="center" vertical="center" wrapText="1"/>
      <protection hidden="1"/>
    </xf>
    <xf numFmtId="208" fontId="2" fillId="37" borderId="16" xfId="0" applyNumberFormat="1" applyFont="1" applyFill="1" applyBorder="1" applyAlignment="1">
      <alignment horizontal="center" vertical="center" wrapText="1"/>
    </xf>
    <xf numFmtId="208" fontId="2" fillId="37" borderId="20" xfId="0" applyNumberFormat="1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2" fillId="37" borderId="18" xfId="0" applyFont="1" applyFill="1" applyBorder="1" applyAlignment="1">
      <alignment horizontal="center" vertical="center" wrapText="1"/>
    </xf>
    <xf numFmtId="204" fontId="2" fillId="37" borderId="0" xfId="0" applyNumberFormat="1" applyFont="1" applyFill="1" applyAlignment="1">
      <alignment/>
    </xf>
    <xf numFmtId="0" fontId="2" fillId="9" borderId="28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9" borderId="29" xfId="0" applyFont="1" applyFill="1" applyBorder="1" applyAlignment="1">
      <alignment horizontal="center"/>
    </xf>
    <xf numFmtId="0" fontId="2" fillId="9" borderId="30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 vertical="center" wrapText="1"/>
    </xf>
    <xf numFmtId="1" fontId="2" fillId="38" borderId="14" xfId="0" applyNumberFormat="1" applyFont="1" applyFill="1" applyBorder="1" applyAlignment="1">
      <alignment horizontal="center" vertical="center" wrapText="1"/>
    </xf>
    <xf numFmtId="1" fontId="2" fillId="38" borderId="11" xfId="0" applyNumberFormat="1" applyFont="1" applyFill="1" applyBorder="1" applyAlignment="1">
      <alignment horizontal="center" vertical="center" wrapText="1"/>
    </xf>
    <xf numFmtId="49" fontId="2" fillId="38" borderId="19" xfId="0" applyNumberFormat="1" applyFont="1" applyFill="1" applyBorder="1" applyAlignment="1">
      <alignment horizontal="center" vertical="center" wrapText="1"/>
    </xf>
    <xf numFmtId="1" fontId="2" fillId="38" borderId="19" xfId="0" applyNumberFormat="1" applyFont="1" applyFill="1" applyBorder="1" applyAlignment="1">
      <alignment horizontal="center" vertical="center" wrapText="1"/>
    </xf>
    <xf numFmtId="0" fontId="2" fillId="38" borderId="14" xfId="0" applyNumberFormat="1" applyFont="1" applyFill="1" applyBorder="1" applyAlignment="1">
      <alignment horizontal="center" vertical="center" wrapText="1"/>
    </xf>
    <xf numFmtId="0" fontId="2" fillId="38" borderId="11" xfId="0" applyNumberFormat="1" applyFont="1" applyFill="1" applyBorder="1" applyAlignment="1">
      <alignment horizontal="center" vertical="center" wrapText="1"/>
    </xf>
    <xf numFmtId="0" fontId="2" fillId="38" borderId="19" xfId="0" applyNumberFormat="1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 vertical="center" wrapText="1"/>
    </xf>
    <xf numFmtId="0" fontId="2" fillId="38" borderId="19" xfId="0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/>
    </xf>
    <xf numFmtId="1" fontId="2" fillId="38" borderId="14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 vertical="center" wrapText="1"/>
    </xf>
    <xf numFmtId="2" fontId="2" fillId="37" borderId="0" xfId="0" applyNumberFormat="1" applyFont="1" applyFill="1" applyBorder="1" applyAlignment="1">
      <alignment horizontal="center" vertical="center" wrapText="1"/>
    </xf>
    <xf numFmtId="2" fontId="2" fillId="37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19" xfId="0" applyFont="1" applyFill="1" applyBorder="1" applyAlignment="1">
      <alignment horizontal="center"/>
    </xf>
    <xf numFmtId="1" fontId="2" fillId="37" borderId="19" xfId="0" applyNumberFormat="1" applyFont="1" applyFill="1" applyBorder="1" applyAlignment="1">
      <alignment horizontal="center"/>
    </xf>
    <xf numFmtId="1" fontId="2" fillId="37" borderId="22" xfId="0" applyNumberFormat="1" applyFont="1" applyFill="1" applyBorder="1" applyAlignment="1">
      <alignment horizontal="center"/>
    </xf>
    <xf numFmtId="1" fontId="2" fillId="39" borderId="11" xfId="0" applyNumberFormat="1" applyFont="1" applyFill="1" applyBorder="1" applyAlignment="1">
      <alignment horizontal="center" vertical="center" wrapText="1"/>
    </xf>
    <xf numFmtId="0" fontId="2" fillId="39" borderId="19" xfId="0" applyFont="1" applyFill="1" applyBorder="1" applyAlignment="1">
      <alignment horizontal="center" vertical="center" wrapText="1"/>
    </xf>
    <xf numFmtId="1" fontId="1" fillId="36" borderId="14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08" fontId="1" fillId="0" borderId="16" xfId="0" applyNumberFormat="1" applyFont="1" applyFill="1" applyBorder="1" applyAlignment="1">
      <alignment horizontal="center" vertical="center" wrapText="1"/>
    </xf>
    <xf numFmtId="3" fontId="1" fillId="36" borderId="18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210" fontId="1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49" fontId="2" fillId="40" borderId="14" xfId="0" applyNumberFormat="1" applyFont="1" applyFill="1" applyBorder="1" applyAlignment="1">
      <alignment horizontal="center" vertical="center" wrapText="1"/>
    </xf>
    <xf numFmtId="49" fontId="2" fillId="40" borderId="11" xfId="0" applyNumberFormat="1" applyFont="1" applyFill="1" applyBorder="1" applyAlignment="1">
      <alignment horizontal="center" vertical="center" wrapText="1"/>
    </xf>
    <xf numFmtId="0" fontId="2" fillId="40" borderId="11" xfId="0" applyNumberFormat="1" applyFont="1" applyFill="1" applyBorder="1" applyAlignment="1">
      <alignment horizontal="center" vertical="center" wrapText="1"/>
    </xf>
    <xf numFmtId="0" fontId="2" fillId="40" borderId="15" xfId="0" applyNumberFormat="1" applyFont="1" applyFill="1" applyBorder="1" applyAlignment="1">
      <alignment horizontal="center" vertical="center" wrapText="1"/>
    </xf>
    <xf numFmtId="49" fontId="2" fillId="40" borderId="16" xfId="0" applyNumberFormat="1" applyFont="1" applyFill="1" applyBorder="1" applyAlignment="1">
      <alignment horizontal="center" vertical="center" wrapText="1"/>
    </xf>
    <xf numFmtId="0" fontId="2" fillId="37" borderId="11" xfId="0" applyNumberFormat="1" applyFont="1" applyFill="1" applyBorder="1" applyAlignment="1">
      <alignment horizontal="center" vertical="center" wrapText="1"/>
    </xf>
    <xf numFmtId="0" fontId="2" fillId="40" borderId="14" xfId="0" applyFont="1" applyFill="1" applyBorder="1" applyAlignment="1">
      <alignment horizontal="center"/>
    </xf>
    <xf numFmtId="1" fontId="2" fillId="40" borderId="14" xfId="0" applyNumberFormat="1" applyFont="1" applyFill="1" applyBorder="1" applyAlignment="1">
      <alignment horizontal="center"/>
    </xf>
    <xf numFmtId="1" fontId="2" fillId="40" borderId="18" xfId="0" applyNumberFormat="1" applyFont="1" applyFill="1" applyBorder="1" applyAlignment="1">
      <alignment horizontal="center"/>
    </xf>
    <xf numFmtId="0" fontId="2" fillId="40" borderId="11" xfId="0" applyFont="1" applyFill="1" applyBorder="1" applyAlignment="1">
      <alignment horizontal="center"/>
    </xf>
    <xf numFmtId="1" fontId="2" fillId="40" borderId="11" xfId="0" applyNumberFormat="1" applyFont="1" applyFill="1" applyBorder="1" applyAlignment="1">
      <alignment horizontal="center"/>
    </xf>
    <xf numFmtId="0" fontId="2" fillId="40" borderId="15" xfId="0" applyFont="1" applyFill="1" applyBorder="1" applyAlignment="1">
      <alignment horizontal="center"/>
    </xf>
    <xf numFmtId="2" fontId="2" fillId="40" borderId="16" xfId="0" applyNumberFormat="1" applyFont="1" applyFill="1" applyBorder="1" applyAlignment="1">
      <alignment horizontal="center" vertical="center" wrapText="1"/>
    </xf>
    <xf numFmtId="2" fontId="2" fillId="40" borderId="20" xfId="0" applyNumberFormat="1" applyFont="1" applyFill="1" applyBorder="1" applyAlignment="1">
      <alignment horizontal="center" vertical="center" wrapText="1"/>
    </xf>
    <xf numFmtId="49" fontId="2" fillId="40" borderId="19" xfId="0" applyNumberFormat="1" applyFont="1" applyFill="1" applyBorder="1" applyAlignment="1">
      <alignment horizontal="center" vertical="center" wrapText="1"/>
    </xf>
    <xf numFmtId="0" fontId="2" fillId="40" borderId="19" xfId="0" applyNumberFormat="1" applyFont="1" applyFill="1" applyBorder="1" applyAlignment="1">
      <alignment horizontal="center" vertical="center" wrapText="1"/>
    </xf>
    <xf numFmtId="0" fontId="2" fillId="40" borderId="22" xfId="0" applyNumberFormat="1" applyFont="1" applyFill="1" applyBorder="1" applyAlignment="1">
      <alignment horizontal="center" vertical="center" wrapText="1"/>
    </xf>
    <xf numFmtId="2" fontId="2" fillId="40" borderId="1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1" fontId="1" fillId="36" borderId="11" xfId="0" applyNumberFormat="1" applyFont="1" applyFill="1" applyBorder="1" applyAlignment="1">
      <alignment horizontal="center" vertical="center"/>
    </xf>
    <xf numFmtId="1" fontId="1" fillId="36" borderId="11" xfId="0" applyNumberFormat="1" applyFont="1" applyFill="1" applyBorder="1" applyAlignment="1">
      <alignment horizontal="center" vertical="center" wrapText="1"/>
    </xf>
    <xf numFmtId="0" fontId="2" fillId="37" borderId="11" xfId="0" applyNumberFormat="1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37" borderId="11" xfId="0" applyNumberFormat="1" applyFont="1" applyFill="1" applyBorder="1" applyAlignment="1">
      <alignment horizontal="center" vertical="center" wrapText="1"/>
    </xf>
    <xf numFmtId="0" fontId="2" fillId="37" borderId="11" xfId="0" applyNumberFormat="1" applyFont="1" applyFill="1" applyBorder="1" applyAlignment="1">
      <alignment horizontal="center" vertical="center" wrapText="1"/>
    </xf>
    <xf numFmtId="0" fontId="2" fillId="37" borderId="11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" fontId="1" fillId="0" borderId="11" xfId="0" applyNumberFormat="1" applyFont="1" applyBorder="1" applyAlignment="1">
      <alignment/>
    </xf>
    <xf numFmtId="0" fontId="1" fillId="0" borderId="14" xfId="0" applyFont="1" applyBorder="1" applyAlignment="1">
      <alignment/>
    </xf>
    <xf numFmtId="2" fontId="1" fillId="0" borderId="18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/>
    </xf>
    <xf numFmtId="2" fontId="1" fillId="0" borderId="22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 wrapText="1"/>
    </xf>
    <xf numFmtId="207" fontId="1" fillId="0" borderId="20" xfId="0" applyNumberFormat="1" applyFont="1" applyFill="1" applyBorder="1" applyAlignment="1">
      <alignment horizontal="center" vertical="center" wrapText="1"/>
    </xf>
    <xf numFmtId="210" fontId="1" fillId="34" borderId="18" xfId="0" applyNumberFormat="1" applyFont="1" applyFill="1" applyBorder="1" applyAlignment="1">
      <alignment horizontal="center" vertical="center" wrapText="1"/>
    </xf>
    <xf numFmtId="210" fontId="1" fillId="34" borderId="15" xfId="0" applyNumberFormat="1" applyFont="1" applyFill="1" applyBorder="1" applyAlignment="1">
      <alignment horizontal="center" vertical="center" wrapText="1"/>
    </xf>
    <xf numFmtId="2" fontId="1" fillId="34" borderId="20" xfId="0" applyNumberFormat="1" applyFont="1" applyFill="1" applyBorder="1" applyAlignment="1">
      <alignment horizontal="center" vertical="center" wrapText="1"/>
    </xf>
    <xf numFmtId="3" fontId="1" fillId="36" borderId="18" xfId="0" applyNumberFormat="1" applyFont="1" applyFill="1" applyBorder="1" applyAlignment="1">
      <alignment horizontal="center" vertical="center" wrapText="1"/>
    </xf>
    <xf numFmtId="208" fontId="1" fillId="0" borderId="20" xfId="0" applyNumberFormat="1" applyFont="1" applyFill="1" applyBorder="1" applyAlignment="1">
      <alignment horizontal="center" vertical="center" wrapText="1"/>
    </xf>
    <xf numFmtId="1" fontId="1" fillId="34" borderId="2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left"/>
    </xf>
    <xf numFmtId="0" fontId="1" fillId="36" borderId="15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49" fontId="1" fillId="34" borderId="25" xfId="0" applyNumberFormat="1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2" fillId="37" borderId="11" xfId="0" applyNumberFormat="1" applyFont="1" applyFill="1" applyBorder="1" applyAlignment="1">
      <alignment horizontal="center" vertical="center" wrapText="1"/>
    </xf>
    <xf numFmtId="0" fontId="2" fillId="37" borderId="32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0" fontId="2" fillId="37" borderId="19" xfId="0" applyFont="1" applyFill="1" applyBorder="1" applyAlignment="1">
      <alignment/>
    </xf>
    <xf numFmtId="0" fontId="2" fillId="37" borderId="11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/>
    </xf>
    <xf numFmtId="210" fontId="2" fillId="37" borderId="11" xfId="0" applyNumberFormat="1" applyFont="1" applyFill="1" applyBorder="1" applyAlignment="1">
      <alignment horizontal="center"/>
    </xf>
    <xf numFmtId="0" fontId="2" fillId="37" borderId="11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/>
    </xf>
    <xf numFmtId="0" fontId="2" fillId="37" borderId="33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 wrapText="1"/>
    </xf>
    <xf numFmtId="0" fontId="2" fillId="37" borderId="33" xfId="0" applyNumberFormat="1" applyFont="1" applyFill="1" applyBorder="1" applyAlignment="1">
      <alignment horizontal="center" vertical="center" wrapText="1"/>
    </xf>
    <xf numFmtId="0" fontId="2" fillId="37" borderId="34" xfId="0" applyNumberFormat="1" applyFont="1" applyFill="1" applyBorder="1" applyAlignment="1">
      <alignment horizontal="center" vertical="center" wrapText="1"/>
    </xf>
    <xf numFmtId="0" fontId="2" fillId="37" borderId="35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40" borderId="33" xfId="0" applyFont="1" applyFill="1" applyBorder="1" applyAlignment="1">
      <alignment horizontal="center" vertical="center" wrapText="1"/>
    </xf>
    <xf numFmtId="0" fontId="2" fillId="40" borderId="34" xfId="0" applyFont="1" applyFill="1" applyBorder="1" applyAlignment="1">
      <alignment horizontal="center" vertical="center" wrapText="1"/>
    </xf>
    <xf numFmtId="0" fontId="2" fillId="40" borderId="35" xfId="0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 wrapText="1"/>
    </xf>
    <xf numFmtId="0" fontId="2" fillId="37" borderId="0" xfId="0" applyFont="1" applyFill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center" vertical="center" wrapText="1"/>
    </xf>
    <xf numFmtId="0" fontId="2" fillId="37" borderId="29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0" fontId="2" fillId="37" borderId="36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7" borderId="19" xfId="0" applyNumberFormat="1" applyFont="1" applyFill="1" applyBorder="1" applyAlignment="1">
      <alignment horizontal="center" vertical="center" wrapText="1"/>
    </xf>
    <xf numFmtId="0" fontId="2" fillId="37" borderId="11" xfId="0" applyNumberFormat="1" applyFont="1" applyFill="1" applyBorder="1" applyAlignment="1">
      <alignment horizontal="center" vertical="center" wrapText="1"/>
    </xf>
    <xf numFmtId="0" fontId="2" fillId="37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40" borderId="14" xfId="0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vertical="center" wrapText="1"/>
    </xf>
    <xf numFmtId="0" fontId="2" fillId="40" borderId="16" xfId="0" applyFont="1" applyFill="1" applyBorder="1" applyAlignment="1">
      <alignment horizontal="center" vertical="center" wrapText="1"/>
    </xf>
    <xf numFmtId="0" fontId="2" fillId="40" borderId="17" xfId="0" applyFont="1" applyFill="1" applyBorder="1" applyAlignment="1">
      <alignment horizontal="center" vertical="center" wrapText="1"/>
    </xf>
    <xf numFmtId="0" fontId="2" fillId="40" borderId="19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36" xfId="0" applyBorder="1" applyAlignment="1">
      <alignment/>
    </xf>
    <xf numFmtId="0" fontId="2" fillId="37" borderId="14" xfId="0" applyNumberFormat="1" applyFont="1" applyFill="1" applyBorder="1" applyAlignment="1">
      <alignment horizontal="center" vertical="center" wrapText="1"/>
    </xf>
    <xf numFmtId="0" fontId="2" fillId="37" borderId="16" xfId="0" applyNumberFormat="1" applyFont="1" applyFill="1" applyBorder="1" applyAlignment="1">
      <alignment horizontal="center" vertical="center" wrapText="1"/>
    </xf>
    <xf numFmtId="0" fontId="2" fillId="37" borderId="37" xfId="0" applyFont="1" applyFill="1" applyBorder="1" applyAlignment="1">
      <alignment horizontal="center" vertical="center" wrapText="1"/>
    </xf>
    <xf numFmtId="0" fontId="2" fillId="37" borderId="38" xfId="0" applyFont="1" applyFill="1" applyBorder="1" applyAlignment="1">
      <alignment horizontal="center" vertical="center" wrapText="1"/>
    </xf>
    <xf numFmtId="0" fontId="2" fillId="37" borderId="39" xfId="0" applyFont="1" applyFill="1" applyBorder="1" applyAlignment="1">
      <alignment horizontal="center" vertical="center" wrapText="1"/>
    </xf>
    <xf numFmtId="0" fontId="2" fillId="37" borderId="40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0" fontId="1" fillId="34" borderId="34" xfId="0" applyFont="1" applyFill="1" applyBorder="1" applyAlignment="1">
      <alignment horizontal="center" vertical="center" wrapText="1"/>
    </xf>
    <xf numFmtId="0" fontId="1" fillId="34" borderId="3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4" borderId="29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36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</cellXfs>
  <cellStyles count="129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a" xfId="45"/>
    <cellStyle name="Cálculo" xfId="46"/>
    <cellStyle name="Cálculo 2" xfId="47"/>
    <cellStyle name="Cálculo 3" xfId="48"/>
    <cellStyle name="Celda de comprobación" xfId="49"/>
    <cellStyle name="Celda de comprobación 2" xfId="50"/>
    <cellStyle name="Celda de comprobación 3" xfId="51"/>
    <cellStyle name="Celda vinculada" xfId="52"/>
    <cellStyle name="Encabezado 4" xfId="53"/>
    <cellStyle name="Encabezado 4 2" xfId="54"/>
    <cellStyle name="Encabezado 4 3" xfId="55"/>
    <cellStyle name="Énfasis1" xfId="56"/>
    <cellStyle name="Énfasis2" xfId="57"/>
    <cellStyle name="Énfasis3" xfId="58"/>
    <cellStyle name="Énfasis4" xfId="59"/>
    <cellStyle name="Énfasis5" xfId="60"/>
    <cellStyle name="Énfasis6" xfId="61"/>
    <cellStyle name="Entrada" xfId="62"/>
    <cellStyle name="Euro" xfId="63"/>
    <cellStyle name="Euro 2" xfId="64"/>
    <cellStyle name="Euro 3" xfId="65"/>
    <cellStyle name="Euro 4" xfId="66"/>
    <cellStyle name="Euro 5" xfId="67"/>
    <cellStyle name="Hyperlink" xfId="68"/>
    <cellStyle name="Followed Hyperlink" xfId="69"/>
    <cellStyle name="Incorrecto" xfId="70"/>
    <cellStyle name="Comma" xfId="71"/>
    <cellStyle name="Comma [0]" xfId="72"/>
    <cellStyle name="Currency" xfId="73"/>
    <cellStyle name="Currency [0]" xfId="74"/>
    <cellStyle name="Neutral" xfId="75"/>
    <cellStyle name="Normal 10" xfId="76"/>
    <cellStyle name="Normal 13" xfId="77"/>
    <cellStyle name="Normal 14" xfId="78"/>
    <cellStyle name="Normal 2" xfId="79"/>
    <cellStyle name="Normal 2 2" xfId="80"/>
    <cellStyle name="Normal 2 3" xfId="81"/>
    <cellStyle name="Normal 2 4" xfId="82"/>
    <cellStyle name="Normal 2 5" xfId="83"/>
    <cellStyle name="Normal 2 6" xfId="84"/>
    <cellStyle name="Normal 2 7" xfId="85"/>
    <cellStyle name="Normal 3" xfId="86"/>
    <cellStyle name="Normal 3 2" xfId="87"/>
    <cellStyle name="Normal 4" xfId="88"/>
    <cellStyle name="Normal 4 2" xfId="89"/>
    <cellStyle name="Normal 5" xfId="90"/>
    <cellStyle name="Normal 6" xfId="91"/>
    <cellStyle name="Normal 7" xfId="92"/>
    <cellStyle name="Normal 7 2" xfId="93"/>
    <cellStyle name="Normal 8" xfId="94"/>
    <cellStyle name="Normal 9" xfId="95"/>
    <cellStyle name="Notas" xfId="96"/>
    <cellStyle name="Notas 10" xfId="97"/>
    <cellStyle name="Notas 11" xfId="98"/>
    <cellStyle name="Notas 12" xfId="99"/>
    <cellStyle name="Notas 13" xfId="100"/>
    <cellStyle name="Notas 14" xfId="101"/>
    <cellStyle name="Notas 15" xfId="102"/>
    <cellStyle name="Notas 16" xfId="103"/>
    <cellStyle name="Notas 17" xfId="104"/>
    <cellStyle name="Notas 2" xfId="105"/>
    <cellStyle name="Notas 2 2" xfId="106"/>
    <cellStyle name="Notas 2 3" xfId="107"/>
    <cellStyle name="Notas 3" xfId="108"/>
    <cellStyle name="Notas 3 2" xfId="109"/>
    <cellStyle name="Notas 4" xfId="110"/>
    <cellStyle name="Notas 4 2" xfId="111"/>
    <cellStyle name="Notas 5" xfId="112"/>
    <cellStyle name="Notas 5 2" xfId="113"/>
    <cellStyle name="Notas 6" xfId="114"/>
    <cellStyle name="Notas 6 2" xfId="115"/>
    <cellStyle name="Notas 7" xfId="116"/>
    <cellStyle name="Notas 7 2" xfId="117"/>
    <cellStyle name="Notas 8" xfId="118"/>
    <cellStyle name="Notas 9" xfId="119"/>
    <cellStyle name="Percent" xfId="120"/>
    <cellStyle name="Salida" xfId="121"/>
    <cellStyle name="Salida 2" xfId="122"/>
    <cellStyle name="Salida 3" xfId="123"/>
    <cellStyle name="Texto de advertencia" xfId="124"/>
    <cellStyle name="Texto explicativo" xfId="125"/>
    <cellStyle name="Texto explicativo 2" xfId="126"/>
    <cellStyle name="Texto explicativo 3" xfId="127"/>
    <cellStyle name="Título" xfId="128"/>
    <cellStyle name="Título 1" xfId="129"/>
    <cellStyle name="Título 1 2" xfId="130"/>
    <cellStyle name="Título 1 3" xfId="131"/>
    <cellStyle name="Título 2" xfId="132"/>
    <cellStyle name="Título 2 2" xfId="133"/>
    <cellStyle name="Título 2 3" xfId="134"/>
    <cellStyle name="Título 3" xfId="135"/>
    <cellStyle name="Título 3 2" xfId="136"/>
    <cellStyle name="Título 3 3" xfId="137"/>
    <cellStyle name="Título 4" xfId="138"/>
    <cellStyle name="Título 5" xfId="139"/>
    <cellStyle name="Total" xfId="140"/>
    <cellStyle name="Total 2" xfId="141"/>
    <cellStyle name="Total 3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C168"/>
  <sheetViews>
    <sheetView zoomScale="70" zoomScaleNormal="70" zoomScalePageLayoutView="60" workbookViewId="0" topLeftCell="A1">
      <pane ySplit="7" topLeftCell="A140" activePane="bottomLeft" state="frozen"/>
      <selection pane="topLeft" activeCell="A1" sqref="A1"/>
      <selection pane="bottomLeft" activeCell="K141" sqref="K141"/>
    </sheetView>
  </sheetViews>
  <sheetFormatPr defaultColWidth="11.421875" defaultRowHeight="15"/>
  <cols>
    <col min="1" max="1" width="5.140625" style="47" customWidth="1"/>
    <col min="2" max="2" width="32.28125" style="57" customWidth="1"/>
    <col min="3" max="3" width="37.28125" style="47" customWidth="1"/>
    <col min="4" max="4" width="13.57421875" style="47" customWidth="1"/>
    <col min="5" max="5" width="12.00390625" style="47" customWidth="1"/>
    <col min="6" max="6" width="12.57421875" style="47" customWidth="1"/>
    <col min="7" max="7" width="12.00390625" style="47" customWidth="1"/>
    <col min="8" max="9" width="11.57421875" style="47" customWidth="1"/>
    <col min="10" max="10" width="11.8515625" style="47" customWidth="1"/>
    <col min="11" max="11" width="13.421875" style="47" customWidth="1"/>
    <col min="12" max="12" width="16.57421875" style="47" customWidth="1"/>
    <col min="13" max="13" width="14.00390625" style="47" customWidth="1"/>
    <col min="14" max="14" width="15.7109375" style="47" customWidth="1"/>
    <col min="15" max="15" width="14.57421875" style="47" customWidth="1"/>
    <col min="16" max="16" width="13.28125" style="47" customWidth="1"/>
    <col min="17" max="17" width="23.140625" style="47" customWidth="1"/>
    <col min="18" max="18" width="21.8515625" style="47" customWidth="1"/>
    <col min="19" max="19" width="17.57421875" style="47" customWidth="1"/>
    <col min="20" max="16384" width="11.421875" style="47" customWidth="1"/>
  </cols>
  <sheetData>
    <row r="1" spans="1:15" ht="18.75">
      <c r="A1" s="46" t="s">
        <v>0</v>
      </c>
      <c r="B1" s="46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4" ht="18.75">
      <c r="A2" s="46" t="s">
        <v>68</v>
      </c>
      <c r="B2" s="46"/>
      <c r="D2" s="48"/>
    </row>
    <row r="3" spans="1:2" ht="18.75">
      <c r="A3" s="46"/>
      <c r="B3" s="46"/>
    </row>
    <row r="4" spans="1:12" ht="18.75">
      <c r="A4" s="56" t="s">
        <v>106</v>
      </c>
      <c r="C4" s="56"/>
      <c r="D4" s="48"/>
      <c r="E4" s="48"/>
      <c r="F4" s="48"/>
      <c r="G4" s="48"/>
      <c r="H4" s="48"/>
      <c r="I4" s="48"/>
      <c r="J4" s="48"/>
      <c r="K4" s="48"/>
      <c r="L4" s="48"/>
    </row>
    <row r="5" spans="1:15" ht="18.75">
      <c r="A5" s="46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6" ht="30.75" customHeight="1" thickBot="1">
      <c r="A6" s="59" t="s">
        <v>46</v>
      </c>
      <c r="B6" s="60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30.75" customHeight="1">
      <c r="A7" s="112"/>
      <c r="B7" s="113"/>
      <c r="C7" s="113"/>
      <c r="D7" s="114" t="s">
        <v>1</v>
      </c>
      <c r="E7" s="114" t="s">
        <v>2</v>
      </c>
      <c r="F7" s="114" t="s">
        <v>99</v>
      </c>
      <c r="G7" s="114" t="s">
        <v>4</v>
      </c>
      <c r="H7" s="114" t="s">
        <v>5</v>
      </c>
      <c r="I7" s="114" t="s">
        <v>6</v>
      </c>
      <c r="J7" s="114" t="s">
        <v>7</v>
      </c>
      <c r="K7" s="114" t="s">
        <v>8</v>
      </c>
      <c r="L7" s="114" t="s">
        <v>100</v>
      </c>
      <c r="M7" s="114" t="s">
        <v>10</v>
      </c>
      <c r="N7" s="114" t="s">
        <v>11</v>
      </c>
      <c r="O7" s="114" t="s">
        <v>12</v>
      </c>
      <c r="P7" s="115" t="s">
        <v>16</v>
      </c>
    </row>
    <row r="8" spans="1:16" ht="33" customHeight="1" thickBot="1">
      <c r="A8" s="62" t="s">
        <v>45</v>
      </c>
      <c r="B8" s="60"/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5"/>
    </row>
    <row r="9" spans="1:18" ht="30" customHeight="1">
      <c r="A9" s="231">
        <v>1</v>
      </c>
      <c r="B9" s="250" t="s">
        <v>20</v>
      </c>
      <c r="C9" s="155" t="s">
        <v>18</v>
      </c>
      <c r="D9" s="161">
        <f aca="true" t="shared" si="0" ref="D9:K10">SUM(D12,D15,D18)</f>
        <v>3215</v>
      </c>
      <c r="E9" s="161">
        <f t="shared" si="0"/>
        <v>3052</v>
      </c>
      <c r="F9" s="162">
        <f t="shared" si="0"/>
        <v>3699</v>
      </c>
      <c r="G9" s="162">
        <f t="shared" si="0"/>
        <v>3666</v>
      </c>
      <c r="H9" s="162">
        <f t="shared" si="0"/>
        <v>4118</v>
      </c>
      <c r="I9" s="162">
        <f aca="true" t="shared" si="1" ref="I9:O9">SUM(I12,I15,I18)</f>
        <v>3802</v>
      </c>
      <c r="J9" s="162">
        <f t="shared" si="1"/>
        <v>2688</v>
      </c>
      <c r="K9" s="162">
        <f t="shared" si="1"/>
        <v>3693</v>
      </c>
      <c r="L9" s="162">
        <f t="shared" si="1"/>
        <v>4000</v>
      </c>
      <c r="M9" s="162">
        <f t="shared" si="1"/>
        <v>3803</v>
      </c>
      <c r="N9" s="162">
        <f t="shared" si="1"/>
        <v>4175</v>
      </c>
      <c r="O9" s="162">
        <f t="shared" si="1"/>
        <v>3304</v>
      </c>
      <c r="P9" s="163">
        <f>SUM(P12,P15,P18)</f>
        <v>43215</v>
      </c>
      <c r="R9" s="58"/>
    </row>
    <row r="10" spans="1:16" ht="44.25" customHeight="1">
      <c r="A10" s="232"/>
      <c r="B10" s="251"/>
      <c r="C10" s="156" t="s">
        <v>17</v>
      </c>
      <c r="D10" s="164">
        <f>SUM(D13,D16,D19)</f>
        <v>1420</v>
      </c>
      <c r="E10" s="164">
        <f t="shared" si="0"/>
        <v>1392</v>
      </c>
      <c r="F10" s="164">
        <f>SUM(F13,F16,F19)</f>
        <v>1764</v>
      </c>
      <c r="G10" s="164">
        <f t="shared" si="0"/>
        <v>1652</v>
      </c>
      <c r="H10" s="164">
        <f t="shared" si="0"/>
        <v>1676</v>
      </c>
      <c r="I10" s="164">
        <f t="shared" si="0"/>
        <v>1688</v>
      </c>
      <c r="J10" s="164">
        <f t="shared" si="0"/>
        <v>1180</v>
      </c>
      <c r="K10" s="164">
        <f t="shared" si="0"/>
        <v>1544</v>
      </c>
      <c r="L10" s="165">
        <f>SUM(L13,L16,L19)</f>
        <v>1564</v>
      </c>
      <c r="M10" s="165">
        <f>SUM(M13,M16,M19)</f>
        <v>1444</v>
      </c>
      <c r="N10" s="164">
        <f>SUM(N13,N16,N19)</f>
        <v>1664</v>
      </c>
      <c r="O10" s="164">
        <f>SUM(O13,O16,O19)</f>
        <v>1416</v>
      </c>
      <c r="P10" s="166">
        <f>SUM(P13,P16,P19)</f>
        <v>18404</v>
      </c>
    </row>
    <row r="11" spans="1:17" ht="24.75" customHeight="1" thickBot="1">
      <c r="A11" s="233"/>
      <c r="B11" s="252"/>
      <c r="C11" s="159" t="s">
        <v>19</v>
      </c>
      <c r="D11" s="167">
        <f>D9/D10</f>
        <v>2.2640845070422535</v>
      </c>
      <c r="E11" s="167">
        <f aca="true" t="shared" si="2" ref="E11:P11">E9/E10</f>
        <v>2.192528735632184</v>
      </c>
      <c r="F11" s="167">
        <f t="shared" si="2"/>
        <v>2.0969387755102042</v>
      </c>
      <c r="G11" s="167">
        <f t="shared" si="2"/>
        <v>2.219128329297821</v>
      </c>
      <c r="H11" s="167">
        <f t="shared" si="2"/>
        <v>2.457040572792363</v>
      </c>
      <c r="I11" s="167">
        <f t="shared" si="2"/>
        <v>2.2523696682464456</v>
      </c>
      <c r="J11" s="167">
        <f t="shared" si="2"/>
        <v>2.2779661016949153</v>
      </c>
      <c r="K11" s="167">
        <f t="shared" si="2"/>
        <v>2.391839378238342</v>
      </c>
      <c r="L11" s="167">
        <f t="shared" si="2"/>
        <v>2.557544757033248</v>
      </c>
      <c r="M11" s="167">
        <f t="shared" si="2"/>
        <v>2.6336565096952906</v>
      </c>
      <c r="N11" s="167">
        <f t="shared" si="2"/>
        <v>2.509014423076923</v>
      </c>
      <c r="O11" s="167">
        <f t="shared" si="2"/>
        <v>2.3333333333333335</v>
      </c>
      <c r="P11" s="168">
        <f t="shared" si="2"/>
        <v>2.3481308411214954</v>
      </c>
      <c r="Q11" s="48"/>
    </row>
    <row r="12" spans="1:16" ht="30.75" customHeight="1">
      <c r="A12" s="222">
        <v>2</v>
      </c>
      <c r="B12" s="242" t="s">
        <v>21</v>
      </c>
      <c r="C12" s="73" t="s">
        <v>18</v>
      </c>
      <c r="D12" s="126">
        <v>2631</v>
      </c>
      <c r="E12" s="126">
        <v>2444</v>
      </c>
      <c r="F12" s="120">
        <v>2824</v>
      </c>
      <c r="G12" s="126">
        <v>2911</v>
      </c>
      <c r="H12" s="126">
        <v>3332</v>
      </c>
      <c r="I12" s="126">
        <v>3108</v>
      </c>
      <c r="J12" s="126">
        <v>2100</v>
      </c>
      <c r="K12" s="126">
        <v>2871</v>
      </c>
      <c r="L12" s="126">
        <v>3242</v>
      </c>
      <c r="M12" s="126">
        <v>3228</v>
      </c>
      <c r="N12" s="126">
        <v>3373</v>
      </c>
      <c r="O12" s="126">
        <v>2651</v>
      </c>
      <c r="P12" s="75">
        <f>SUM(D12:O12)</f>
        <v>34715</v>
      </c>
    </row>
    <row r="13" spans="1:16" ht="39" customHeight="1">
      <c r="A13" s="223"/>
      <c r="B13" s="237"/>
      <c r="C13" s="69" t="s">
        <v>17</v>
      </c>
      <c r="D13" s="125">
        <v>1032</v>
      </c>
      <c r="E13" s="125">
        <v>992</v>
      </c>
      <c r="F13" s="125">
        <v>1208</v>
      </c>
      <c r="G13" s="125">
        <v>1180</v>
      </c>
      <c r="H13" s="125">
        <v>1184</v>
      </c>
      <c r="I13" s="125">
        <v>1232</v>
      </c>
      <c r="J13" s="125">
        <v>852</v>
      </c>
      <c r="K13" s="125">
        <v>1108</v>
      </c>
      <c r="L13" s="126">
        <v>1136</v>
      </c>
      <c r="M13" s="125">
        <v>1112</v>
      </c>
      <c r="N13" s="125">
        <v>1244</v>
      </c>
      <c r="O13" s="125">
        <v>1028</v>
      </c>
      <c r="P13" s="75">
        <f>SUM(D13:O13)</f>
        <v>13308</v>
      </c>
    </row>
    <row r="14" spans="1:16" ht="27" customHeight="1" thickBot="1">
      <c r="A14" s="224"/>
      <c r="B14" s="243"/>
      <c r="C14" s="78" t="s">
        <v>19</v>
      </c>
      <c r="D14" s="79">
        <f>D12/D13</f>
        <v>2.5494186046511627</v>
      </c>
      <c r="E14" s="79">
        <f aca="true" t="shared" si="3" ref="E14:P14">E12/E13</f>
        <v>2.463709677419355</v>
      </c>
      <c r="F14" s="79">
        <f t="shared" si="3"/>
        <v>2.337748344370861</v>
      </c>
      <c r="G14" s="79">
        <f t="shared" si="3"/>
        <v>2.466949152542373</v>
      </c>
      <c r="H14" s="79">
        <f t="shared" si="3"/>
        <v>2.814189189189189</v>
      </c>
      <c r="I14" s="79">
        <f t="shared" si="3"/>
        <v>2.522727272727273</v>
      </c>
      <c r="J14" s="79">
        <f t="shared" si="3"/>
        <v>2.464788732394366</v>
      </c>
      <c r="K14" s="79">
        <f t="shared" si="3"/>
        <v>2.5911552346570397</v>
      </c>
      <c r="L14" s="79">
        <f t="shared" si="3"/>
        <v>2.8538732394366195</v>
      </c>
      <c r="M14" s="79">
        <f t="shared" si="3"/>
        <v>2.902877697841727</v>
      </c>
      <c r="N14" s="79">
        <f>N12/N13</f>
        <v>2.7114147909967845</v>
      </c>
      <c r="O14" s="79">
        <f t="shared" si="3"/>
        <v>2.5787937743190663</v>
      </c>
      <c r="P14" s="80">
        <f t="shared" si="3"/>
        <v>2.608581304478509</v>
      </c>
    </row>
    <row r="15" spans="1:16" ht="30.75" customHeight="1" thickBot="1">
      <c r="A15" s="222">
        <v>3</v>
      </c>
      <c r="B15" s="236" t="s">
        <v>22</v>
      </c>
      <c r="C15" s="66" t="s">
        <v>18</v>
      </c>
      <c r="D15" s="127">
        <v>71</v>
      </c>
      <c r="E15" s="127">
        <v>89</v>
      </c>
      <c r="F15" s="128">
        <v>107</v>
      </c>
      <c r="G15" s="128">
        <v>78</v>
      </c>
      <c r="H15" s="128">
        <v>82</v>
      </c>
      <c r="I15" s="128">
        <v>85</v>
      </c>
      <c r="J15" s="127">
        <v>78</v>
      </c>
      <c r="K15" s="127">
        <v>116</v>
      </c>
      <c r="L15" s="127">
        <v>48</v>
      </c>
      <c r="M15" s="127">
        <v>79</v>
      </c>
      <c r="N15" s="127">
        <v>113</v>
      </c>
      <c r="O15" s="127">
        <v>57</v>
      </c>
      <c r="P15" s="81">
        <f>SUM(D15:O15)</f>
        <v>1003</v>
      </c>
    </row>
    <row r="16" spans="1:16" ht="42" customHeight="1">
      <c r="A16" s="223"/>
      <c r="B16" s="237"/>
      <c r="C16" s="69" t="s">
        <v>17</v>
      </c>
      <c r="D16" s="124">
        <v>36</v>
      </c>
      <c r="E16" s="124">
        <v>36</v>
      </c>
      <c r="F16" s="124">
        <v>52</v>
      </c>
      <c r="G16" s="124">
        <v>40</v>
      </c>
      <c r="H16" s="124">
        <v>36</v>
      </c>
      <c r="I16" s="124">
        <v>40</v>
      </c>
      <c r="J16" s="124">
        <v>28</v>
      </c>
      <c r="K16" s="124">
        <v>56</v>
      </c>
      <c r="L16" s="127">
        <v>36</v>
      </c>
      <c r="M16" s="124">
        <v>44</v>
      </c>
      <c r="N16" s="124">
        <v>52</v>
      </c>
      <c r="O16" s="124">
        <v>36</v>
      </c>
      <c r="P16" s="81">
        <f>SUM(D16:O16)</f>
        <v>492</v>
      </c>
    </row>
    <row r="17" spans="1:17" ht="30.75" customHeight="1" thickBot="1">
      <c r="A17" s="224"/>
      <c r="B17" s="238"/>
      <c r="C17" s="71" t="s">
        <v>19</v>
      </c>
      <c r="D17" s="72">
        <f aca="true" t="shared" si="4" ref="D17:P17">D15/D16</f>
        <v>1.9722222222222223</v>
      </c>
      <c r="E17" s="72">
        <f t="shared" si="4"/>
        <v>2.4722222222222223</v>
      </c>
      <c r="F17" s="72">
        <f t="shared" si="4"/>
        <v>2.0576923076923075</v>
      </c>
      <c r="G17" s="72">
        <f t="shared" si="4"/>
        <v>1.95</v>
      </c>
      <c r="H17" s="72">
        <f t="shared" si="4"/>
        <v>2.2777777777777777</v>
      </c>
      <c r="I17" s="72">
        <f t="shared" si="4"/>
        <v>2.125</v>
      </c>
      <c r="J17" s="72">
        <f t="shared" si="4"/>
        <v>2.7857142857142856</v>
      </c>
      <c r="K17" s="72">
        <f t="shared" si="4"/>
        <v>2.0714285714285716</v>
      </c>
      <c r="L17" s="72">
        <f t="shared" si="4"/>
        <v>1.3333333333333333</v>
      </c>
      <c r="M17" s="72">
        <f t="shared" si="4"/>
        <v>1.7954545454545454</v>
      </c>
      <c r="N17" s="72">
        <f t="shared" si="4"/>
        <v>2.173076923076923</v>
      </c>
      <c r="O17" s="72">
        <f t="shared" si="4"/>
        <v>1.5833333333333333</v>
      </c>
      <c r="P17" s="53">
        <f t="shared" si="4"/>
        <v>2.0386178861788617</v>
      </c>
      <c r="Q17" s="48"/>
    </row>
    <row r="18" spans="1:16" ht="30" customHeight="1">
      <c r="A18" s="222">
        <v>4</v>
      </c>
      <c r="B18" s="240" t="s">
        <v>23</v>
      </c>
      <c r="C18" s="73" t="s">
        <v>18</v>
      </c>
      <c r="D18" s="126">
        <v>513</v>
      </c>
      <c r="E18" s="126">
        <v>519</v>
      </c>
      <c r="F18" s="126">
        <v>768</v>
      </c>
      <c r="G18" s="126">
        <v>677</v>
      </c>
      <c r="H18" s="126">
        <v>704</v>
      </c>
      <c r="I18" s="126">
        <v>609</v>
      </c>
      <c r="J18" s="126">
        <v>510</v>
      </c>
      <c r="K18" s="126">
        <v>706</v>
      </c>
      <c r="L18" s="126">
        <v>710</v>
      </c>
      <c r="M18" s="126">
        <v>496</v>
      </c>
      <c r="N18" s="126">
        <v>689</v>
      </c>
      <c r="O18" s="126">
        <v>596</v>
      </c>
      <c r="P18" s="75">
        <f>SUM(D18:O18)</f>
        <v>7497</v>
      </c>
    </row>
    <row r="19" spans="1:16" ht="39" customHeight="1">
      <c r="A19" s="223"/>
      <c r="B19" s="240"/>
      <c r="C19" s="69" t="s">
        <v>17</v>
      </c>
      <c r="D19" s="125">
        <v>352</v>
      </c>
      <c r="E19" s="125">
        <v>364</v>
      </c>
      <c r="F19" s="125">
        <v>504</v>
      </c>
      <c r="G19" s="125">
        <v>432</v>
      </c>
      <c r="H19" s="125">
        <v>456</v>
      </c>
      <c r="I19" s="125">
        <v>416</v>
      </c>
      <c r="J19" s="125">
        <v>300</v>
      </c>
      <c r="K19" s="125">
        <v>380</v>
      </c>
      <c r="L19" s="126">
        <v>392</v>
      </c>
      <c r="M19" s="125">
        <v>288</v>
      </c>
      <c r="N19" s="125">
        <v>368</v>
      </c>
      <c r="O19" s="125">
        <v>352</v>
      </c>
      <c r="P19" s="77">
        <f>SUM(D19:O19)</f>
        <v>4604</v>
      </c>
    </row>
    <row r="20" spans="1:16" ht="30" customHeight="1" thickBot="1">
      <c r="A20" s="224"/>
      <c r="B20" s="240"/>
      <c r="C20" s="78" t="s">
        <v>19</v>
      </c>
      <c r="D20" s="79">
        <f aca="true" t="shared" si="5" ref="D20:P20">D18/D19</f>
        <v>1.4573863636363635</v>
      </c>
      <c r="E20" s="79">
        <f t="shared" si="5"/>
        <v>1.4258241758241759</v>
      </c>
      <c r="F20" s="79">
        <f t="shared" si="5"/>
        <v>1.5238095238095237</v>
      </c>
      <c r="G20" s="79">
        <f t="shared" si="5"/>
        <v>1.5671296296296295</v>
      </c>
      <c r="H20" s="79">
        <f t="shared" si="5"/>
        <v>1.543859649122807</v>
      </c>
      <c r="I20" s="79">
        <f t="shared" si="5"/>
        <v>1.4639423076923077</v>
      </c>
      <c r="J20" s="79">
        <f t="shared" si="5"/>
        <v>1.7</v>
      </c>
      <c r="K20" s="79">
        <f t="shared" si="5"/>
        <v>1.8578947368421053</v>
      </c>
      <c r="L20" s="79">
        <f t="shared" si="5"/>
        <v>1.8112244897959184</v>
      </c>
      <c r="M20" s="79">
        <f t="shared" si="5"/>
        <v>1.7222222222222223</v>
      </c>
      <c r="N20" s="79">
        <f t="shared" si="5"/>
        <v>1.872282608695652</v>
      </c>
      <c r="O20" s="79">
        <f t="shared" si="5"/>
        <v>1.6931818181818181</v>
      </c>
      <c r="P20" s="80">
        <f t="shared" si="5"/>
        <v>1.6283666377063424</v>
      </c>
    </row>
    <row r="21" spans="1:16" ht="83.25" customHeight="1" thickBot="1">
      <c r="A21" s="82">
        <v>5</v>
      </c>
      <c r="B21" s="83" t="s">
        <v>13</v>
      </c>
      <c r="C21" s="83" t="s">
        <v>64</v>
      </c>
      <c r="D21" s="187" t="s">
        <v>109</v>
      </c>
      <c r="E21" s="187" t="s">
        <v>109</v>
      </c>
      <c r="F21" s="187" t="s">
        <v>109</v>
      </c>
      <c r="G21" s="187" t="s">
        <v>109</v>
      </c>
      <c r="H21" s="187" t="s">
        <v>109</v>
      </c>
      <c r="I21" s="187" t="s">
        <v>109</v>
      </c>
      <c r="J21" s="187" t="s">
        <v>109</v>
      </c>
      <c r="K21" s="187" t="s">
        <v>109</v>
      </c>
      <c r="L21" s="187" t="s">
        <v>109</v>
      </c>
      <c r="M21" s="187" t="s">
        <v>109</v>
      </c>
      <c r="N21" s="187" t="s">
        <v>109</v>
      </c>
      <c r="O21" s="187" t="s">
        <v>109</v>
      </c>
      <c r="P21" s="187" t="s">
        <v>109</v>
      </c>
    </row>
    <row r="22" spans="1:16" ht="49.5" customHeight="1">
      <c r="A22" s="222">
        <v>6</v>
      </c>
      <c r="B22" s="240" t="s">
        <v>24</v>
      </c>
      <c r="C22" s="73" t="s">
        <v>29</v>
      </c>
      <c r="D22" s="74">
        <f>SUM(D25,D28,D31)</f>
        <v>3215</v>
      </c>
      <c r="E22" s="74">
        <f aca="true" t="shared" si="6" ref="E22:O22">SUM(E25,E28,E31)</f>
        <v>3052</v>
      </c>
      <c r="F22" s="42">
        <f t="shared" si="6"/>
        <v>3699</v>
      </c>
      <c r="G22" s="74">
        <f t="shared" si="6"/>
        <v>3666</v>
      </c>
      <c r="H22" s="74">
        <f t="shared" si="6"/>
        <v>4118</v>
      </c>
      <c r="I22" s="74">
        <f t="shared" si="6"/>
        <v>3802</v>
      </c>
      <c r="J22" s="74">
        <f t="shared" si="6"/>
        <v>2688</v>
      </c>
      <c r="K22" s="74">
        <f t="shared" si="6"/>
        <v>3693</v>
      </c>
      <c r="L22" s="74">
        <f t="shared" si="6"/>
        <v>4000</v>
      </c>
      <c r="M22" s="74">
        <f t="shared" si="6"/>
        <v>3803</v>
      </c>
      <c r="N22" s="74">
        <f t="shared" si="6"/>
        <v>4175</v>
      </c>
      <c r="O22" s="74">
        <f t="shared" si="6"/>
        <v>3304</v>
      </c>
      <c r="P22" s="75">
        <f>SUM(P25,P28,P31)</f>
        <v>43215</v>
      </c>
    </row>
    <row r="23" spans="1:16" ht="61.5" customHeight="1">
      <c r="A23" s="223"/>
      <c r="B23" s="240"/>
      <c r="C23" s="69" t="s">
        <v>85</v>
      </c>
      <c r="D23" s="76">
        <f>SUM(D26,D29,D32)</f>
        <v>1314</v>
      </c>
      <c r="E23" s="76">
        <f>SUM(E26,E29,E32)</f>
        <v>1283</v>
      </c>
      <c r="F23" s="43">
        <f aca="true" t="shared" si="7" ref="F23:O23">SUM(F26,F29,F32)</f>
        <v>1102</v>
      </c>
      <c r="G23" s="43">
        <f t="shared" si="7"/>
        <v>862</v>
      </c>
      <c r="H23" s="43">
        <f t="shared" si="7"/>
        <v>1209</v>
      </c>
      <c r="I23" s="43">
        <f t="shared" si="7"/>
        <v>896</v>
      </c>
      <c r="J23" s="43">
        <f t="shared" si="7"/>
        <v>500</v>
      </c>
      <c r="K23" s="43">
        <f t="shared" si="7"/>
        <v>609</v>
      </c>
      <c r="L23" s="43">
        <f t="shared" si="7"/>
        <v>796</v>
      </c>
      <c r="M23" s="43">
        <f t="shared" si="7"/>
        <v>869</v>
      </c>
      <c r="N23" s="43">
        <f t="shared" si="7"/>
        <v>683</v>
      </c>
      <c r="O23" s="43">
        <f t="shared" si="7"/>
        <v>573</v>
      </c>
      <c r="P23" s="77">
        <f>SUM(P26,P29,P32)</f>
        <v>10696</v>
      </c>
    </row>
    <row r="24" spans="1:16" ht="40.5" customHeight="1" thickBot="1">
      <c r="A24" s="224"/>
      <c r="B24" s="240"/>
      <c r="C24" s="78" t="s">
        <v>19</v>
      </c>
      <c r="D24" s="79">
        <f>D22/D23</f>
        <v>2.4467275494672753</v>
      </c>
      <c r="E24" s="79">
        <f aca="true" t="shared" si="8" ref="E24:P24">E22/E23</f>
        <v>2.378799688230709</v>
      </c>
      <c r="F24" s="79">
        <f>F22/F23</f>
        <v>3.356624319419238</v>
      </c>
      <c r="G24" s="79">
        <f t="shared" si="8"/>
        <v>4.252900232018561</v>
      </c>
      <c r="H24" s="79">
        <f t="shared" si="8"/>
        <v>3.4061207609594706</v>
      </c>
      <c r="I24" s="79">
        <f t="shared" si="8"/>
        <v>4.243303571428571</v>
      </c>
      <c r="J24" s="79">
        <f t="shared" si="8"/>
        <v>5.376</v>
      </c>
      <c r="K24" s="79">
        <f t="shared" si="8"/>
        <v>6.064039408866995</v>
      </c>
      <c r="L24" s="79">
        <f t="shared" si="8"/>
        <v>5.025125628140704</v>
      </c>
      <c r="M24" s="79">
        <f t="shared" si="8"/>
        <v>4.376294591484465</v>
      </c>
      <c r="N24" s="79">
        <f t="shared" si="8"/>
        <v>6.112737920937042</v>
      </c>
      <c r="O24" s="79">
        <f t="shared" si="8"/>
        <v>5.766143106457243</v>
      </c>
      <c r="P24" s="80">
        <f t="shared" si="8"/>
        <v>4.040295437546747</v>
      </c>
    </row>
    <row r="25" spans="1:16" ht="39.75" customHeight="1">
      <c r="A25" s="222">
        <v>7</v>
      </c>
      <c r="B25" s="236" t="s">
        <v>25</v>
      </c>
      <c r="C25" s="66" t="s">
        <v>29</v>
      </c>
      <c r="D25" s="61">
        <f aca="true" t="shared" si="9" ref="D25:O25">D12</f>
        <v>2631</v>
      </c>
      <c r="E25" s="61">
        <f t="shared" si="9"/>
        <v>2444</v>
      </c>
      <c r="F25" s="67">
        <f t="shared" si="9"/>
        <v>2824</v>
      </c>
      <c r="G25" s="67">
        <f t="shared" si="9"/>
        <v>2911</v>
      </c>
      <c r="H25" s="67">
        <f t="shared" si="9"/>
        <v>3332</v>
      </c>
      <c r="I25" s="67">
        <f t="shared" si="9"/>
        <v>3108</v>
      </c>
      <c r="J25" s="67">
        <f t="shared" si="9"/>
        <v>2100</v>
      </c>
      <c r="K25" s="67">
        <f t="shared" si="9"/>
        <v>2871</v>
      </c>
      <c r="L25" s="67">
        <f t="shared" si="9"/>
        <v>3242</v>
      </c>
      <c r="M25" s="67">
        <f t="shared" si="9"/>
        <v>3228</v>
      </c>
      <c r="N25" s="67">
        <f t="shared" si="9"/>
        <v>3373</v>
      </c>
      <c r="O25" s="67">
        <f t="shared" si="9"/>
        <v>2651</v>
      </c>
      <c r="P25" s="68">
        <f>SUM(D25:O25)</f>
        <v>34715</v>
      </c>
    </row>
    <row r="26" spans="1:16" ht="69" customHeight="1">
      <c r="A26" s="223"/>
      <c r="B26" s="237"/>
      <c r="C26" s="69" t="s">
        <v>85</v>
      </c>
      <c r="D26" s="124">
        <v>1117</v>
      </c>
      <c r="E26" s="124">
        <v>1068</v>
      </c>
      <c r="F26" s="124">
        <v>848</v>
      </c>
      <c r="G26" s="124">
        <v>684</v>
      </c>
      <c r="H26" s="124">
        <v>1017</v>
      </c>
      <c r="I26" s="124">
        <v>753</v>
      </c>
      <c r="J26" s="124">
        <v>377</v>
      </c>
      <c r="K26" s="124">
        <v>447</v>
      </c>
      <c r="L26" s="124">
        <v>632</v>
      </c>
      <c r="M26" s="124">
        <v>771</v>
      </c>
      <c r="N26" s="124">
        <v>534</v>
      </c>
      <c r="O26" s="124">
        <v>479</v>
      </c>
      <c r="P26" s="70">
        <f>SUM(D26:O26)</f>
        <v>8727</v>
      </c>
    </row>
    <row r="27" spans="1:17" ht="39.75" customHeight="1" thickBot="1">
      <c r="A27" s="224"/>
      <c r="B27" s="238"/>
      <c r="C27" s="71" t="s">
        <v>19</v>
      </c>
      <c r="D27" s="72">
        <f>D25/D26</f>
        <v>2.3554162936436884</v>
      </c>
      <c r="E27" s="72">
        <f aca="true" t="shared" si="10" ref="E27:O27">E25/E26</f>
        <v>2.2883895131086143</v>
      </c>
      <c r="F27" s="72">
        <f t="shared" si="10"/>
        <v>3.330188679245283</v>
      </c>
      <c r="G27" s="72">
        <f t="shared" si="10"/>
        <v>4.255847953216374</v>
      </c>
      <c r="H27" s="72">
        <f t="shared" si="10"/>
        <v>3.2763028515240906</v>
      </c>
      <c r="I27" s="72">
        <f t="shared" si="10"/>
        <v>4.127490039840637</v>
      </c>
      <c r="J27" s="72">
        <f t="shared" si="10"/>
        <v>5.570291777188329</v>
      </c>
      <c r="K27" s="72">
        <f t="shared" si="10"/>
        <v>6.422818791946309</v>
      </c>
      <c r="L27" s="72">
        <f t="shared" si="10"/>
        <v>5.129746835443038</v>
      </c>
      <c r="M27" s="72">
        <f t="shared" si="10"/>
        <v>4.186770428015564</v>
      </c>
      <c r="N27" s="72">
        <f t="shared" si="10"/>
        <v>6.3164794007490634</v>
      </c>
      <c r="O27" s="72">
        <f t="shared" si="10"/>
        <v>5.534446764091858</v>
      </c>
      <c r="P27" s="53">
        <f>P25/P26</f>
        <v>3.9778847255643406</v>
      </c>
      <c r="Q27" s="48"/>
    </row>
    <row r="28" spans="1:16" ht="45" customHeight="1">
      <c r="A28" s="222">
        <v>8</v>
      </c>
      <c r="B28" s="240" t="s">
        <v>26</v>
      </c>
      <c r="C28" s="73" t="s">
        <v>29</v>
      </c>
      <c r="D28" s="54">
        <f aca="true" t="shared" si="11" ref="D28:O28">D15</f>
        <v>71</v>
      </c>
      <c r="E28" s="54">
        <f t="shared" si="11"/>
        <v>89</v>
      </c>
      <c r="F28" s="54">
        <f t="shared" si="11"/>
        <v>107</v>
      </c>
      <c r="G28" s="54">
        <f t="shared" si="11"/>
        <v>78</v>
      </c>
      <c r="H28" s="54">
        <f t="shared" si="11"/>
        <v>82</v>
      </c>
      <c r="I28" s="54">
        <f t="shared" si="11"/>
        <v>85</v>
      </c>
      <c r="J28" s="54">
        <f t="shared" si="11"/>
        <v>78</v>
      </c>
      <c r="K28" s="54">
        <f t="shared" si="11"/>
        <v>116</v>
      </c>
      <c r="L28" s="42">
        <f t="shared" si="11"/>
        <v>48</v>
      </c>
      <c r="M28" s="54">
        <f t="shared" si="11"/>
        <v>79</v>
      </c>
      <c r="N28" s="54">
        <f t="shared" si="11"/>
        <v>113</v>
      </c>
      <c r="O28" s="54">
        <f t="shared" si="11"/>
        <v>57</v>
      </c>
      <c r="P28" s="84">
        <f>SUM(D28:O28)</f>
        <v>1003</v>
      </c>
    </row>
    <row r="29" spans="1:16" ht="78" customHeight="1">
      <c r="A29" s="223"/>
      <c r="B29" s="240"/>
      <c r="C29" s="69" t="s">
        <v>85</v>
      </c>
      <c r="D29" s="122">
        <v>27</v>
      </c>
      <c r="E29" s="122">
        <v>21</v>
      </c>
      <c r="F29" s="122">
        <v>31</v>
      </c>
      <c r="G29" s="122">
        <v>11</v>
      </c>
      <c r="H29" s="122">
        <v>21</v>
      </c>
      <c r="I29" s="122">
        <v>11</v>
      </c>
      <c r="J29" s="122">
        <v>15</v>
      </c>
      <c r="K29" s="122">
        <v>21</v>
      </c>
      <c r="L29" s="122">
        <v>9</v>
      </c>
      <c r="M29" s="125">
        <v>7</v>
      </c>
      <c r="N29" s="125">
        <v>18</v>
      </c>
      <c r="O29" s="125">
        <v>8</v>
      </c>
      <c r="P29" s="77">
        <f>SUM(D29:O29)</f>
        <v>200</v>
      </c>
    </row>
    <row r="30" spans="1:16" ht="45" customHeight="1" thickBot="1">
      <c r="A30" s="224"/>
      <c r="B30" s="240"/>
      <c r="C30" s="78" t="s">
        <v>19</v>
      </c>
      <c r="D30" s="79">
        <f aca="true" t="shared" si="12" ref="D30:P30">D28/D29</f>
        <v>2.6296296296296298</v>
      </c>
      <c r="E30" s="79">
        <f t="shared" si="12"/>
        <v>4.238095238095238</v>
      </c>
      <c r="F30" s="79">
        <f t="shared" si="12"/>
        <v>3.4516129032258065</v>
      </c>
      <c r="G30" s="79">
        <f t="shared" si="12"/>
        <v>7.090909090909091</v>
      </c>
      <c r="H30" s="79">
        <f t="shared" si="12"/>
        <v>3.9047619047619047</v>
      </c>
      <c r="I30" s="79">
        <f t="shared" si="12"/>
        <v>7.7272727272727275</v>
      </c>
      <c r="J30" s="79">
        <f t="shared" si="12"/>
        <v>5.2</v>
      </c>
      <c r="K30" s="79">
        <f t="shared" si="12"/>
        <v>5.523809523809524</v>
      </c>
      <c r="L30" s="79">
        <f t="shared" si="12"/>
        <v>5.333333333333333</v>
      </c>
      <c r="M30" s="79">
        <f t="shared" si="12"/>
        <v>11.285714285714286</v>
      </c>
      <c r="N30" s="79">
        <f t="shared" si="12"/>
        <v>6.277777777777778</v>
      </c>
      <c r="O30" s="79">
        <f t="shared" si="12"/>
        <v>7.125</v>
      </c>
      <c r="P30" s="80">
        <f t="shared" si="12"/>
        <v>5.015</v>
      </c>
    </row>
    <row r="31" spans="1:16" ht="67.5" customHeight="1">
      <c r="A31" s="222">
        <v>9</v>
      </c>
      <c r="B31" s="236" t="s">
        <v>27</v>
      </c>
      <c r="C31" s="66" t="s">
        <v>29</v>
      </c>
      <c r="D31" s="61">
        <f aca="true" t="shared" si="13" ref="D31:O31">D18</f>
        <v>513</v>
      </c>
      <c r="E31" s="61">
        <f t="shared" si="13"/>
        <v>519</v>
      </c>
      <c r="F31" s="67">
        <f t="shared" si="13"/>
        <v>768</v>
      </c>
      <c r="G31" s="67">
        <f t="shared" si="13"/>
        <v>677</v>
      </c>
      <c r="H31" s="67">
        <f t="shared" si="13"/>
        <v>704</v>
      </c>
      <c r="I31" s="67">
        <f t="shared" si="13"/>
        <v>609</v>
      </c>
      <c r="J31" s="67">
        <f t="shared" si="13"/>
        <v>510</v>
      </c>
      <c r="K31" s="67">
        <f t="shared" si="13"/>
        <v>706</v>
      </c>
      <c r="L31" s="67">
        <f t="shared" si="13"/>
        <v>710</v>
      </c>
      <c r="M31" s="67">
        <f t="shared" si="13"/>
        <v>496</v>
      </c>
      <c r="N31" s="67">
        <f t="shared" si="13"/>
        <v>689</v>
      </c>
      <c r="O31" s="67">
        <f t="shared" si="13"/>
        <v>596</v>
      </c>
      <c r="P31" s="68">
        <f>SUM(D31:O31)</f>
        <v>7497</v>
      </c>
    </row>
    <row r="32" spans="1:16" ht="61.5" customHeight="1">
      <c r="A32" s="223"/>
      <c r="B32" s="237"/>
      <c r="C32" s="69" t="s">
        <v>85</v>
      </c>
      <c r="D32" s="124">
        <v>170</v>
      </c>
      <c r="E32" s="124">
        <v>194</v>
      </c>
      <c r="F32" s="124">
        <v>223</v>
      </c>
      <c r="G32" s="124">
        <v>167</v>
      </c>
      <c r="H32" s="124">
        <v>171</v>
      </c>
      <c r="I32" s="124">
        <v>132</v>
      </c>
      <c r="J32" s="124">
        <v>108</v>
      </c>
      <c r="K32" s="124">
        <v>141</v>
      </c>
      <c r="L32" s="124">
        <v>155</v>
      </c>
      <c r="M32" s="124">
        <v>91</v>
      </c>
      <c r="N32" s="124">
        <v>131</v>
      </c>
      <c r="O32" s="124">
        <v>86</v>
      </c>
      <c r="P32" s="70">
        <f>SUM(D32:O32)</f>
        <v>1769</v>
      </c>
    </row>
    <row r="33" spans="1:17" ht="49.5" customHeight="1" thickBot="1">
      <c r="A33" s="224"/>
      <c r="B33" s="238"/>
      <c r="C33" s="71" t="s">
        <v>19</v>
      </c>
      <c r="D33" s="72">
        <f aca="true" t="shared" si="14" ref="D33:P33">D31/D32</f>
        <v>3.0176470588235293</v>
      </c>
      <c r="E33" s="72">
        <f t="shared" si="14"/>
        <v>2.6752577319587627</v>
      </c>
      <c r="F33" s="72">
        <f t="shared" si="14"/>
        <v>3.4439461883408073</v>
      </c>
      <c r="G33" s="72">
        <f t="shared" si="14"/>
        <v>4.053892215568863</v>
      </c>
      <c r="H33" s="72">
        <f t="shared" si="14"/>
        <v>4.116959064327485</v>
      </c>
      <c r="I33" s="72">
        <f t="shared" si="14"/>
        <v>4.613636363636363</v>
      </c>
      <c r="J33" s="72">
        <f t="shared" si="14"/>
        <v>4.722222222222222</v>
      </c>
      <c r="K33" s="72">
        <f t="shared" si="14"/>
        <v>5.00709219858156</v>
      </c>
      <c r="L33" s="72">
        <f t="shared" si="14"/>
        <v>4.580645161290323</v>
      </c>
      <c r="M33" s="72">
        <f t="shared" si="14"/>
        <v>5.450549450549451</v>
      </c>
      <c r="N33" s="72">
        <f t="shared" si="14"/>
        <v>5.259541984732825</v>
      </c>
      <c r="O33" s="72">
        <f t="shared" si="14"/>
        <v>6.930232558139535</v>
      </c>
      <c r="P33" s="53">
        <f t="shared" si="14"/>
        <v>4.237987563595252</v>
      </c>
      <c r="Q33" s="48"/>
    </row>
    <row r="34" spans="1:16" ht="54.75" customHeight="1">
      <c r="A34" s="231">
        <v>10</v>
      </c>
      <c r="B34" s="253" t="s">
        <v>91</v>
      </c>
      <c r="C34" s="169" t="s">
        <v>18</v>
      </c>
      <c r="D34" s="170">
        <v>153</v>
      </c>
      <c r="E34" s="170">
        <v>143</v>
      </c>
      <c r="F34" s="170">
        <v>146</v>
      </c>
      <c r="G34" s="170">
        <v>147</v>
      </c>
      <c r="H34" s="170">
        <v>177</v>
      </c>
      <c r="I34" s="170">
        <v>123</v>
      </c>
      <c r="J34" s="170">
        <v>164</v>
      </c>
      <c r="K34" s="170">
        <v>245</v>
      </c>
      <c r="L34" s="170">
        <v>231</v>
      </c>
      <c r="M34" s="170">
        <v>189</v>
      </c>
      <c r="N34" s="170">
        <v>214</v>
      </c>
      <c r="O34" s="170">
        <v>155</v>
      </c>
      <c r="P34" s="171">
        <f>SUM(D34:O34)</f>
        <v>2087</v>
      </c>
    </row>
    <row r="35" spans="1:16" ht="52.5" customHeight="1">
      <c r="A35" s="232"/>
      <c r="B35" s="253"/>
      <c r="C35" s="156" t="s">
        <v>17</v>
      </c>
      <c r="D35" s="157">
        <v>168</v>
      </c>
      <c r="E35" s="157">
        <v>140</v>
      </c>
      <c r="F35" s="157">
        <v>180</v>
      </c>
      <c r="G35" s="157">
        <v>176</v>
      </c>
      <c r="H35" s="157">
        <v>220</v>
      </c>
      <c r="I35" s="157">
        <v>188</v>
      </c>
      <c r="J35" s="157">
        <v>224</v>
      </c>
      <c r="K35" s="157">
        <v>264</v>
      </c>
      <c r="L35" s="170">
        <v>248</v>
      </c>
      <c r="M35" s="157">
        <v>228</v>
      </c>
      <c r="N35" s="157">
        <v>280</v>
      </c>
      <c r="O35" s="157">
        <v>188</v>
      </c>
      <c r="P35" s="158">
        <f>SUM(D35:O35)</f>
        <v>2504</v>
      </c>
    </row>
    <row r="36" spans="1:16" ht="54.75" customHeight="1" thickBot="1">
      <c r="A36" s="233"/>
      <c r="B36" s="254"/>
      <c r="C36" s="156" t="s">
        <v>19</v>
      </c>
      <c r="D36" s="172">
        <f>D34/D35</f>
        <v>0.9107142857142857</v>
      </c>
      <c r="E36" s="172">
        <f aca="true" t="shared" si="15" ref="E36:O36">E34/E35</f>
        <v>1.0214285714285714</v>
      </c>
      <c r="F36" s="172">
        <f t="shared" si="15"/>
        <v>0.8111111111111111</v>
      </c>
      <c r="G36" s="172">
        <f t="shared" si="15"/>
        <v>0.8352272727272727</v>
      </c>
      <c r="H36" s="172">
        <f t="shared" si="15"/>
        <v>0.8045454545454546</v>
      </c>
      <c r="I36" s="172">
        <f t="shared" si="15"/>
        <v>0.6542553191489362</v>
      </c>
      <c r="J36" s="172">
        <f t="shared" si="15"/>
        <v>0.7321428571428571</v>
      </c>
      <c r="K36" s="172">
        <f t="shared" si="15"/>
        <v>0.928030303030303</v>
      </c>
      <c r="L36" s="172">
        <f t="shared" si="15"/>
        <v>0.9314516129032258</v>
      </c>
      <c r="M36" s="172">
        <f t="shared" si="15"/>
        <v>0.8289473684210527</v>
      </c>
      <c r="N36" s="172">
        <f t="shared" si="15"/>
        <v>0.7642857142857142</v>
      </c>
      <c r="O36" s="172">
        <f t="shared" si="15"/>
        <v>0.824468085106383</v>
      </c>
      <c r="P36" s="172">
        <f>P34/P35</f>
        <v>0.8334664536741214</v>
      </c>
    </row>
    <row r="37" spans="1:16" ht="53.25" customHeight="1">
      <c r="A37" s="222">
        <v>11</v>
      </c>
      <c r="B37" s="236" t="s">
        <v>92</v>
      </c>
      <c r="C37" s="66" t="s">
        <v>29</v>
      </c>
      <c r="D37" s="132">
        <f>D34</f>
        <v>153</v>
      </c>
      <c r="E37" s="132">
        <f>E34</f>
        <v>143</v>
      </c>
      <c r="F37" s="132">
        <f>F34</f>
        <v>146</v>
      </c>
      <c r="G37" s="133">
        <f aca="true" t="shared" si="16" ref="G37:O37">G34</f>
        <v>147</v>
      </c>
      <c r="H37" s="133">
        <f t="shared" si="16"/>
        <v>177</v>
      </c>
      <c r="I37" s="133">
        <f t="shared" si="16"/>
        <v>123</v>
      </c>
      <c r="J37" s="133">
        <f t="shared" si="16"/>
        <v>164</v>
      </c>
      <c r="K37" s="133">
        <f t="shared" si="16"/>
        <v>245</v>
      </c>
      <c r="L37" s="133">
        <f t="shared" si="16"/>
        <v>231</v>
      </c>
      <c r="M37" s="133">
        <f t="shared" si="16"/>
        <v>189</v>
      </c>
      <c r="N37" s="133">
        <f t="shared" si="16"/>
        <v>214</v>
      </c>
      <c r="O37" s="133">
        <f t="shared" si="16"/>
        <v>155</v>
      </c>
      <c r="P37" s="134">
        <f>SUM(D37:O37)</f>
        <v>2087</v>
      </c>
    </row>
    <row r="38" spans="1:16" ht="62.25" customHeight="1">
      <c r="A38" s="223"/>
      <c r="B38" s="237"/>
      <c r="C38" s="69" t="s">
        <v>84</v>
      </c>
      <c r="D38" s="49">
        <v>2</v>
      </c>
      <c r="E38" s="49">
        <v>7</v>
      </c>
      <c r="F38" s="49">
        <v>1</v>
      </c>
      <c r="G38" s="49">
        <v>3</v>
      </c>
      <c r="H38" s="49">
        <v>7</v>
      </c>
      <c r="I38" s="49">
        <v>4</v>
      </c>
      <c r="J38" s="49">
        <v>13</v>
      </c>
      <c r="K38" s="49">
        <v>15</v>
      </c>
      <c r="L38" s="49">
        <v>9</v>
      </c>
      <c r="M38" s="49">
        <v>2</v>
      </c>
      <c r="N38" s="49">
        <v>4</v>
      </c>
      <c r="O38" s="49">
        <v>5</v>
      </c>
      <c r="P38" s="70">
        <f>SUM(D38:O38)</f>
        <v>72</v>
      </c>
    </row>
    <row r="39" spans="1:17" ht="43.5" customHeight="1" thickBot="1">
      <c r="A39" s="224"/>
      <c r="B39" s="238"/>
      <c r="C39" s="71" t="s">
        <v>19</v>
      </c>
      <c r="D39" s="72">
        <f>D37/D38</f>
        <v>76.5</v>
      </c>
      <c r="E39" s="72">
        <f aca="true" t="shared" si="17" ref="E39:P39">E37/E38</f>
        <v>20.428571428571427</v>
      </c>
      <c r="F39" s="72">
        <f t="shared" si="17"/>
        <v>146</v>
      </c>
      <c r="G39" s="72">
        <f>G37/G38</f>
        <v>49</v>
      </c>
      <c r="H39" s="72">
        <f t="shared" si="17"/>
        <v>25.285714285714285</v>
      </c>
      <c r="I39" s="72">
        <f t="shared" si="17"/>
        <v>30.75</v>
      </c>
      <c r="J39" s="72">
        <f t="shared" si="17"/>
        <v>12.615384615384615</v>
      </c>
      <c r="K39" s="72">
        <f t="shared" si="17"/>
        <v>16.333333333333332</v>
      </c>
      <c r="L39" s="72">
        <f t="shared" si="17"/>
        <v>25.666666666666668</v>
      </c>
      <c r="M39" s="72">
        <f t="shared" si="17"/>
        <v>94.5</v>
      </c>
      <c r="N39" s="72">
        <f>N37/N38</f>
        <v>53.5</v>
      </c>
      <c r="O39" s="72">
        <f>O37/O38</f>
        <v>31</v>
      </c>
      <c r="P39" s="53">
        <f t="shared" si="17"/>
        <v>28.98611111111111</v>
      </c>
      <c r="Q39" s="48"/>
    </row>
    <row r="40" spans="1:16" s="50" customFormat="1" ht="33.75" customHeight="1" thickBot="1">
      <c r="A40" s="88" t="s">
        <v>44</v>
      </c>
      <c r="B40" s="89"/>
      <c r="C40" s="90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2"/>
    </row>
    <row r="41" spans="1:16" ht="62.25" customHeight="1">
      <c r="A41" s="222">
        <v>12</v>
      </c>
      <c r="B41" s="239" t="s">
        <v>48</v>
      </c>
      <c r="C41" s="66" t="s">
        <v>28</v>
      </c>
      <c r="D41" s="117">
        <v>764</v>
      </c>
      <c r="E41" s="117">
        <v>688</v>
      </c>
      <c r="F41" s="117">
        <v>637</v>
      </c>
      <c r="G41" s="117">
        <f>396+325</f>
        <v>721</v>
      </c>
      <c r="H41" s="117">
        <v>578</v>
      </c>
      <c r="I41" s="121">
        <v>391</v>
      </c>
      <c r="J41" s="117">
        <v>80</v>
      </c>
      <c r="K41" s="121">
        <v>137</v>
      </c>
      <c r="L41" s="121">
        <v>340</v>
      </c>
      <c r="M41" s="121">
        <v>525</v>
      </c>
      <c r="N41" s="121">
        <v>89</v>
      </c>
      <c r="O41" s="121">
        <v>355</v>
      </c>
      <c r="P41" s="97">
        <f>SUM(D41:O41)</f>
        <v>5305</v>
      </c>
    </row>
    <row r="42" spans="1:16" ht="60.75" customHeight="1">
      <c r="A42" s="223"/>
      <c r="B42" s="240"/>
      <c r="C42" s="69" t="s">
        <v>85</v>
      </c>
      <c r="D42" s="43">
        <f>D38+D23</f>
        <v>1316</v>
      </c>
      <c r="E42" s="43">
        <f aca="true" t="shared" si="18" ref="E42:N42">E38+E23</f>
        <v>1290</v>
      </c>
      <c r="F42" s="43">
        <f t="shared" si="18"/>
        <v>1103</v>
      </c>
      <c r="G42" s="43">
        <f t="shared" si="18"/>
        <v>865</v>
      </c>
      <c r="H42" s="43">
        <f t="shared" si="18"/>
        <v>1216</v>
      </c>
      <c r="I42" s="43">
        <f t="shared" si="18"/>
        <v>900</v>
      </c>
      <c r="J42" s="43">
        <f t="shared" si="18"/>
        <v>513</v>
      </c>
      <c r="K42" s="43">
        <f t="shared" si="18"/>
        <v>624</v>
      </c>
      <c r="L42" s="43">
        <f t="shared" si="18"/>
        <v>805</v>
      </c>
      <c r="M42" s="43">
        <f t="shared" si="18"/>
        <v>871</v>
      </c>
      <c r="N42" s="43">
        <f t="shared" si="18"/>
        <v>687</v>
      </c>
      <c r="O42" s="43">
        <f>O38+O23</f>
        <v>578</v>
      </c>
      <c r="P42" s="95">
        <f>SUM(D42:O42)</f>
        <v>10768</v>
      </c>
    </row>
    <row r="43" spans="1:16" ht="37.5" customHeight="1" thickBot="1">
      <c r="A43" s="224"/>
      <c r="B43" s="241"/>
      <c r="C43" s="71" t="s">
        <v>19</v>
      </c>
      <c r="D43" s="72">
        <f>D41/D42</f>
        <v>0.5805471124620061</v>
      </c>
      <c r="E43" s="72">
        <f aca="true" t="shared" si="19" ref="E43:O43">E41/E42</f>
        <v>0.5333333333333333</v>
      </c>
      <c r="F43" s="72">
        <f t="shared" si="19"/>
        <v>0.5775158658204895</v>
      </c>
      <c r="G43" s="72">
        <f t="shared" si="19"/>
        <v>0.8335260115606936</v>
      </c>
      <c r="H43" s="72">
        <f t="shared" si="19"/>
        <v>0.4753289473684211</v>
      </c>
      <c r="I43" s="72">
        <f t="shared" si="19"/>
        <v>0.43444444444444447</v>
      </c>
      <c r="J43" s="72">
        <f t="shared" si="19"/>
        <v>0.15594541910331383</v>
      </c>
      <c r="K43" s="72">
        <f t="shared" si="19"/>
        <v>0.21955128205128205</v>
      </c>
      <c r="L43" s="72">
        <f t="shared" si="19"/>
        <v>0.422360248447205</v>
      </c>
      <c r="M43" s="72">
        <f t="shared" si="19"/>
        <v>0.6027554535017221</v>
      </c>
      <c r="N43" s="72">
        <f t="shared" si="19"/>
        <v>0.12954876273653565</v>
      </c>
      <c r="O43" s="72">
        <f t="shared" si="19"/>
        <v>0.6141868512110726</v>
      </c>
      <c r="P43" s="53">
        <f>P41/P42</f>
        <v>0.49266344725111444</v>
      </c>
    </row>
    <row r="44" spans="1:16" ht="52.5" customHeight="1">
      <c r="A44" s="222">
        <v>13</v>
      </c>
      <c r="B44" s="240" t="s">
        <v>47</v>
      </c>
      <c r="C44" s="73" t="s">
        <v>28</v>
      </c>
      <c r="D44" s="42">
        <f aca="true" t="shared" si="20" ref="D44:O44">D41</f>
        <v>764</v>
      </c>
      <c r="E44" s="42">
        <f t="shared" si="20"/>
        <v>688</v>
      </c>
      <c r="F44" s="42">
        <f t="shared" si="20"/>
        <v>637</v>
      </c>
      <c r="G44" s="42">
        <f t="shared" si="20"/>
        <v>721</v>
      </c>
      <c r="H44" s="42">
        <f t="shared" si="20"/>
        <v>578</v>
      </c>
      <c r="I44" s="42">
        <f t="shared" si="20"/>
        <v>391</v>
      </c>
      <c r="J44" s="42">
        <f t="shared" si="20"/>
        <v>80</v>
      </c>
      <c r="K44" s="42">
        <f t="shared" si="20"/>
        <v>137</v>
      </c>
      <c r="L44" s="42">
        <f t="shared" si="20"/>
        <v>340</v>
      </c>
      <c r="M44" s="42">
        <f t="shared" si="20"/>
        <v>525</v>
      </c>
      <c r="N44" s="42">
        <f t="shared" si="20"/>
        <v>89</v>
      </c>
      <c r="O44" s="42">
        <f t="shared" si="20"/>
        <v>355</v>
      </c>
      <c r="P44" s="96">
        <f>SUM(D44:O44)</f>
        <v>5305</v>
      </c>
    </row>
    <row r="45" spans="1:16" ht="73.5" customHeight="1">
      <c r="A45" s="223"/>
      <c r="B45" s="240"/>
      <c r="C45" s="69" t="s">
        <v>30</v>
      </c>
      <c r="D45" s="43">
        <f aca="true" t="shared" si="21" ref="D45:L45">D34+D9</f>
        <v>3368</v>
      </c>
      <c r="E45" s="43">
        <f t="shared" si="21"/>
        <v>3195</v>
      </c>
      <c r="F45" s="43">
        <f t="shared" si="21"/>
        <v>3845</v>
      </c>
      <c r="G45" s="43">
        <f t="shared" si="21"/>
        <v>3813</v>
      </c>
      <c r="H45" s="43">
        <f t="shared" si="21"/>
        <v>4295</v>
      </c>
      <c r="I45" s="43">
        <f t="shared" si="21"/>
        <v>3925</v>
      </c>
      <c r="J45" s="43">
        <f t="shared" si="21"/>
        <v>2852</v>
      </c>
      <c r="K45" s="43">
        <f t="shared" si="21"/>
        <v>3938</v>
      </c>
      <c r="L45" s="43">
        <f t="shared" si="21"/>
        <v>4231</v>
      </c>
      <c r="M45" s="43">
        <f>M34+M9</f>
        <v>3992</v>
      </c>
      <c r="N45" s="43">
        <f>N34+N9</f>
        <v>4389</v>
      </c>
      <c r="O45" s="43">
        <f>O34+O9</f>
        <v>3459</v>
      </c>
      <c r="P45" s="95">
        <f>SUM(D45:O45)</f>
        <v>45302</v>
      </c>
    </row>
    <row r="46" spans="1:16" ht="33.75" customHeight="1" thickBot="1">
      <c r="A46" s="224"/>
      <c r="B46" s="240"/>
      <c r="C46" s="78" t="s">
        <v>19</v>
      </c>
      <c r="D46" s="79">
        <f>D44/D45</f>
        <v>0.22684085510688837</v>
      </c>
      <c r="E46" s="79">
        <f aca="true" t="shared" si="22" ref="E46:O46">E44/E45</f>
        <v>0.21533646322378716</v>
      </c>
      <c r="F46" s="79">
        <f t="shared" si="22"/>
        <v>0.16566970091027308</v>
      </c>
      <c r="G46" s="79">
        <f t="shared" si="22"/>
        <v>0.1890899554156832</v>
      </c>
      <c r="H46" s="79">
        <f t="shared" si="22"/>
        <v>0.13457508731082654</v>
      </c>
      <c r="I46" s="79">
        <f t="shared" si="22"/>
        <v>0.09961783439490446</v>
      </c>
      <c r="J46" s="79">
        <f t="shared" si="22"/>
        <v>0.028050490883590462</v>
      </c>
      <c r="K46" s="79">
        <f t="shared" si="22"/>
        <v>0.034789233113255456</v>
      </c>
      <c r="L46" s="79">
        <f t="shared" si="22"/>
        <v>0.08035925313164737</v>
      </c>
      <c r="M46" s="79">
        <f t="shared" si="22"/>
        <v>0.13151302605210421</v>
      </c>
      <c r="N46" s="79">
        <f t="shared" si="22"/>
        <v>0.0202779676463887</v>
      </c>
      <c r="O46" s="79">
        <f t="shared" si="22"/>
        <v>0.10263081815553628</v>
      </c>
      <c r="P46" s="80">
        <f>P44/P45</f>
        <v>0.11710299766014745</v>
      </c>
    </row>
    <row r="47" spans="1:18" ht="51.75" customHeight="1">
      <c r="A47" s="222">
        <v>14</v>
      </c>
      <c r="B47" s="239" t="s">
        <v>89</v>
      </c>
      <c r="C47" s="66" t="s">
        <v>69</v>
      </c>
      <c r="D47" s="117">
        <v>6017</v>
      </c>
      <c r="E47" s="117">
        <v>5349</v>
      </c>
      <c r="F47" s="117">
        <v>6238</v>
      </c>
      <c r="G47" s="117">
        <v>6013</v>
      </c>
      <c r="H47" s="117">
        <v>6022</v>
      </c>
      <c r="I47" s="117">
        <v>6117</v>
      </c>
      <c r="J47" s="117">
        <v>7301</v>
      </c>
      <c r="K47" s="117">
        <v>6406</v>
      </c>
      <c r="L47" s="117">
        <v>6641</v>
      </c>
      <c r="M47" s="117">
        <v>7680</v>
      </c>
      <c r="N47" s="117">
        <v>6421</v>
      </c>
      <c r="O47" s="117">
        <v>5185</v>
      </c>
      <c r="P47" s="97">
        <f>SUM(D47:O47)</f>
        <v>75390</v>
      </c>
      <c r="Q47" s="51"/>
      <c r="R47" s="51"/>
    </row>
    <row r="48" spans="1:16" ht="63" customHeight="1">
      <c r="A48" s="223"/>
      <c r="B48" s="240"/>
      <c r="C48" s="69" t="s">
        <v>90</v>
      </c>
      <c r="D48" s="43">
        <f>SUM(D9,D34)</f>
        <v>3368</v>
      </c>
      <c r="E48" s="43">
        <f aca="true" t="shared" si="23" ref="E48:O48">SUM(E9,E34)</f>
        <v>3195</v>
      </c>
      <c r="F48" s="43">
        <f t="shared" si="23"/>
        <v>3845</v>
      </c>
      <c r="G48" s="43">
        <f t="shared" si="23"/>
        <v>3813</v>
      </c>
      <c r="H48" s="43">
        <f t="shared" si="23"/>
        <v>4295</v>
      </c>
      <c r="I48" s="43">
        <f t="shared" si="23"/>
        <v>3925</v>
      </c>
      <c r="J48" s="43">
        <f t="shared" si="23"/>
        <v>2852</v>
      </c>
      <c r="K48" s="43">
        <f t="shared" si="23"/>
        <v>3938</v>
      </c>
      <c r="L48" s="43">
        <f t="shared" si="23"/>
        <v>4231</v>
      </c>
      <c r="M48" s="43">
        <f t="shared" si="23"/>
        <v>3992</v>
      </c>
      <c r="N48" s="43">
        <f t="shared" si="23"/>
        <v>4389</v>
      </c>
      <c r="O48" s="43">
        <f t="shared" si="23"/>
        <v>3459</v>
      </c>
      <c r="P48" s="95">
        <f>SUM(D48:O48)</f>
        <v>45302</v>
      </c>
    </row>
    <row r="49" spans="1:19" ht="36.75" customHeight="1" thickBot="1">
      <c r="A49" s="224"/>
      <c r="B49" s="240"/>
      <c r="C49" s="78" t="s">
        <v>19</v>
      </c>
      <c r="D49" s="79">
        <f>D47/D48</f>
        <v>1.786520190023753</v>
      </c>
      <c r="E49" s="79">
        <f aca="true" t="shared" si="24" ref="E49:N49">E47/E48</f>
        <v>1.6741784037558685</v>
      </c>
      <c r="F49" s="79">
        <f t="shared" si="24"/>
        <v>1.622366710013004</v>
      </c>
      <c r="G49" s="79">
        <f t="shared" si="24"/>
        <v>1.5769735116706005</v>
      </c>
      <c r="H49" s="79">
        <f t="shared" si="24"/>
        <v>1.4020954598370199</v>
      </c>
      <c r="I49" s="79">
        <f t="shared" si="24"/>
        <v>1.5584713375796178</v>
      </c>
      <c r="J49" s="79">
        <f t="shared" si="24"/>
        <v>2.5599579242636747</v>
      </c>
      <c r="K49" s="79">
        <f t="shared" si="24"/>
        <v>1.6267140680548502</v>
      </c>
      <c r="L49" s="79">
        <f t="shared" si="24"/>
        <v>1.569605294256677</v>
      </c>
      <c r="M49" s="79">
        <f t="shared" si="24"/>
        <v>1.9238476953907815</v>
      </c>
      <c r="N49" s="79">
        <f t="shared" si="24"/>
        <v>1.4629756208703577</v>
      </c>
      <c r="O49" s="79">
        <f>O47/O48</f>
        <v>1.4989881468632553</v>
      </c>
      <c r="P49" s="80">
        <f>P47/P48</f>
        <v>1.6641649375303518</v>
      </c>
      <c r="R49" s="111"/>
      <c r="S49" s="111"/>
    </row>
    <row r="50" spans="1:19" ht="36.75" customHeight="1" thickBot="1">
      <c r="A50" s="222">
        <v>15</v>
      </c>
      <c r="B50" s="239" t="s">
        <v>101</v>
      </c>
      <c r="C50" s="66" t="s">
        <v>32</v>
      </c>
      <c r="D50" s="144">
        <f>D56+D59+D62</f>
        <v>3879</v>
      </c>
      <c r="E50" s="144">
        <f aca="true" t="shared" si="25" ref="E50:N50">E56+E59+E62</f>
        <v>3744</v>
      </c>
      <c r="F50" s="144">
        <f t="shared" si="25"/>
        <v>2445</v>
      </c>
      <c r="G50" s="144">
        <f t="shared" si="25"/>
        <v>2522</v>
      </c>
      <c r="H50" s="144">
        <f t="shared" si="25"/>
        <v>2296</v>
      </c>
      <c r="I50" s="144">
        <f t="shared" si="25"/>
        <v>5009</v>
      </c>
      <c r="J50" s="144">
        <f t="shared" si="25"/>
        <v>2252</v>
      </c>
      <c r="K50" s="144">
        <f t="shared" si="25"/>
        <v>2962</v>
      </c>
      <c r="L50" s="144">
        <f t="shared" si="25"/>
        <v>1565</v>
      </c>
      <c r="M50" s="144">
        <f t="shared" si="25"/>
        <v>2565</v>
      </c>
      <c r="N50" s="144">
        <f t="shared" si="25"/>
        <v>2067</v>
      </c>
      <c r="O50" s="144">
        <f>O56+O59+O62</f>
        <v>3922</v>
      </c>
      <c r="P50" s="97">
        <f>SUM(D50:O50)</f>
        <v>35228</v>
      </c>
      <c r="Q50" s="234"/>
      <c r="R50" s="235"/>
      <c r="S50" s="235"/>
    </row>
    <row r="51" spans="1:19" ht="36.75" customHeight="1">
      <c r="A51" s="223"/>
      <c r="B51" s="240"/>
      <c r="C51" s="69" t="s">
        <v>33</v>
      </c>
      <c r="D51" s="144">
        <f>D57+D60+D63</f>
        <v>36</v>
      </c>
      <c r="E51" s="144">
        <f aca="true" t="shared" si="26" ref="E51:O51">E57+E60+E63</f>
        <v>51</v>
      </c>
      <c r="F51" s="144">
        <f t="shared" si="26"/>
        <v>43</v>
      </c>
      <c r="G51" s="144">
        <f t="shared" si="26"/>
        <v>40</v>
      </c>
      <c r="H51" s="144">
        <f t="shared" si="26"/>
        <v>43</v>
      </c>
      <c r="I51" s="144">
        <f t="shared" si="26"/>
        <v>51</v>
      </c>
      <c r="J51" s="144">
        <f t="shared" si="26"/>
        <v>42</v>
      </c>
      <c r="K51" s="144">
        <f t="shared" si="26"/>
        <v>44</v>
      </c>
      <c r="L51" s="144">
        <f t="shared" si="26"/>
        <v>38</v>
      </c>
      <c r="M51" s="144">
        <f t="shared" si="26"/>
        <v>52</v>
      </c>
      <c r="N51" s="144">
        <f t="shared" si="26"/>
        <v>31</v>
      </c>
      <c r="O51" s="144">
        <f t="shared" si="26"/>
        <v>47</v>
      </c>
      <c r="P51" s="95">
        <f>SUM(D51:O51)</f>
        <v>518</v>
      </c>
      <c r="Q51" s="234"/>
      <c r="R51" s="235"/>
      <c r="S51" s="235"/>
    </row>
    <row r="52" spans="1:19" ht="36.75" customHeight="1" thickBot="1">
      <c r="A52" s="224"/>
      <c r="B52" s="241"/>
      <c r="C52" s="71" t="s">
        <v>19</v>
      </c>
      <c r="D52" s="98">
        <f>D50/D51</f>
        <v>107.75</v>
      </c>
      <c r="E52" s="98">
        <f aca="true" t="shared" si="27" ref="E52:O52">E50/E51</f>
        <v>73.41176470588235</v>
      </c>
      <c r="F52" s="98">
        <f t="shared" si="27"/>
        <v>56.86046511627907</v>
      </c>
      <c r="G52" s="98">
        <f t="shared" si="27"/>
        <v>63.05</v>
      </c>
      <c r="H52" s="98">
        <f t="shared" si="27"/>
        <v>53.395348837209305</v>
      </c>
      <c r="I52" s="98">
        <f t="shared" si="27"/>
        <v>98.2156862745098</v>
      </c>
      <c r="J52" s="98">
        <f t="shared" si="27"/>
        <v>53.61904761904762</v>
      </c>
      <c r="K52" s="98">
        <f t="shared" si="27"/>
        <v>67.31818181818181</v>
      </c>
      <c r="L52" s="98">
        <f t="shared" si="27"/>
        <v>41.18421052631579</v>
      </c>
      <c r="M52" s="98">
        <f t="shared" si="27"/>
        <v>49.32692307692308</v>
      </c>
      <c r="N52" s="98">
        <f t="shared" si="27"/>
        <v>66.6774193548387</v>
      </c>
      <c r="O52" s="98">
        <f t="shared" si="27"/>
        <v>83.44680851063829</v>
      </c>
      <c r="P52" s="99">
        <f>P50/P51</f>
        <v>68.00772200772201</v>
      </c>
      <c r="Q52" s="234"/>
      <c r="R52" s="235"/>
      <c r="S52" s="235"/>
    </row>
    <row r="53" spans="1:16" ht="44.25" customHeight="1">
      <c r="A53" s="222">
        <v>16</v>
      </c>
      <c r="B53" s="239" t="s">
        <v>63</v>
      </c>
      <c r="C53" s="66" t="s">
        <v>32</v>
      </c>
      <c r="D53" s="93">
        <f>D56+D59</f>
        <v>3412</v>
      </c>
      <c r="E53" s="93">
        <f aca="true" t="shared" si="28" ref="E53:N53">E56+E59</f>
        <v>3053</v>
      </c>
      <c r="F53" s="93">
        <f t="shared" si="28"/>
        <v>1784</v>
      </c>
      <c r="G53" s="93">
        <f t="shared" si="28"/>
        <v>1895</v>
      </c>
      <c r="H53" s="93">
        <f t="shared" si="28"/>
        <v>1204</v>
      </c>
      <c r="I53" s="93">
        <f t="shared" si="28"/>
        <v>4277</v>
      </c>
      <c r="J53" s="93">
        <f t="shared" si="28"/>
        <v>1868</v>
      </c>
      <c r="K53" s="93">
        <f t="shared" si="28"/>
        <v>1407</v>
      </c>
      <c r="L53" s="93">
        <f t="shared" si="28"/>
        <v>998</v>
      </c>
      <c r="M53" s="93">
        <f t="shared" si="28"/>
        <v>2161</v>
      </c>
      <c r="N53" s="93">
        <f t="shared" si="28"/>
        <v>1359</v>
      </c>
      <c r="O53" s="93">
        <f>O56+O59</f>
        <v>2997</v>
      </c>
      <c r="P53" s="97">
        <f>SUM(D53:O53)</f>
        <v>26415</v>
      </c>
    </row>
    <row r="54" spans="1:16" ht="44.25" customHeight="1">
      <c r="A54" s="223"/>
      <c r="B54" s="240"/>
      <c r="C54" s="69" t="s">
        <v>33</v>
      </c>
      <c r="D54" s="43">
        <f>D57+D60</f>
        <v>29</v>
      </c>
      <c r="E54" s="43">
        <v>41</v>
      </c>
      <c r="F54" s="43">
        <v>34</v>
      </c>
      <c r="G54" s="43">
        <f aca="true" t="shared" si="29" ref="G54:O54">G57+G60</f>
        <v>32</v>
      </c>
      <c r="H54" s="43">
        <f t="shared" si="29"/>
        <v>26</v>
      </c>
      <c r="I54" s="43">
        <f t="shared" si="29"/>
        <v>43</v>
      </c>
      <c r="J54" s="43">
        <f t="shared" si="29"/>
        <v>35</v>
      </c>
      <c r="K54" s="43">
        <f t="shared" si="29"/>
        <v>31</v>
      </c>
      <c r="L54" s="43">
        <f t="shared" si="29"/>
        <v>31</v>
      </c>
      <c r="M54" s="43">
        <f t="shared" si="29"/>
        <v>46</v>
      </c>
      <c r="N54" s="43">
        <f t="shared" si="29"/>
        <v>19</v>
      </c>
      <c r="O54" s="43">
        <f t="shared" si="29"/>
        <v>35</v>
      </c>
      <c r="P54" s="95">
        <f>SUM(D54:O54)</f>
        <v>402</v>
      </c>
    </row>
    <row r="55" spans="1:16" ht="44.25" customHeight="1" thickBot="1">
      <c r="A55" s="224"/>
      <c r="B55" s="241"/>
      <c r="C55" s="71" t="s">
        <v>19</v>
      </c>
      <c r="D55" s="98">
        <f>D53/D54</f>
        <v>117.65517241379311</v>
      </c>
      <c r="E55" s="98">
        <f aca="true" t="shared" si="30" ref="E55:O55">E53/E54</f>
        <v>74.46341463414635</v>
      </c>
      <c r="F55" s="98">
        <f t="shared" si="30"/>
        <v>52.470588235294116</v>
      </c>
      <c r="G55" s="98">
        <f t="shared" si="30"/>
        <v>59.21875</v>
      </c>
      <c r="H55" s="98">
        <f t="shared" si="30"/>
        <v>46.30769230769231</v>
      </c>
      <c r="I55" s="98">
        <f t="shared" si="30"/>
        <v>99.46511627906976</v>
      </c>
      <c r="J55" s="98">
        <f t="shared" si="30"/>
        <v>53.371428571428574</v>
      </c>
      <c r="K55" s="98">
        <f t="shared" si="30"/>
        <v>45.38709677419355</v>
      </c>
      <c r="L55" s="98">
        <f t="shared" si="30"/>
        <v>32.193548387096776</v>
      </c>
      <c r="M55" s="98">
        <f t="shared" si="30"/>
        <v>46.97826086956522</v>
      </c>
      <c r="N55" s="98">
        <f t="shared" si="30"/>
        <v>71.52631578947368</v>
      </c>
      <c r="O55" s="98">
        <f t="shared" si="30"/>
        <v>85.62857142857143</v>
      </c>
      <c r="P55" s="99">
        <f>P53/P54</f>
        <v>65.7089552238806</v>
      </c>
    </row>
    <row r="56" spans="1:16" ht="41.25" customHeight="1">
      <c r="A56" s="222">
        <v>17</v>
      </c>
      <c r="B56" s="240" t="s">
        <v>62</v>
      </c>
      <c r="C56" s="73" t="s">
        <v>32</v>
      </c>
      <c r="D56" s="120">
        <v>772</v>
      </c>
      <c r="E56" s="120">
        <v>754</v>
      </c>
      <c r="F56" s="120">
        <v>903</v>
      </c>
      <c r="G56" s="120">
        <v>1228</v>
      </c>
      <c r="H56" s="120">
        <v>587</v>
      </c>
      <c r="I56" s="120">
        <v>521</v>
      </c>
      <c r="J56" s="120">
        <v>784</v>
      </c>
      <c r="K56" s="120">
        <v>776</v>
      </c>
      <c r="L56" s="120">
        <v>375</v>
      </c>
      <c r="M56" s="120">
        <v>1059</v>
      </c>
      <c r="N56" s="120">
        <v>235</v>
      </c>
      <c r="O56" s="120">
        <v>1954</v>
      </c>
      <c r="P56" s="96">
        <f>SUM(D56:O56)</f>
        <v>9948</v>
      </c>
    </row>
    <row r="57" spans="1:16" ht="33.75" customHeight="1">
      <c r="A57" s="223"/>
      <c r="B57" s="240"/>
      <c r="C57" s="69" t="s">
        <v>33</v>
      </c>
      <c r="D57" s="118">
        <v>15</v>
      </c>
      <c r="E57" s="118">
        <v>18</v>
      </c>
      <c r="F57" s="118">
        <v>10</v>
      </c>
      <c r="G57" s="118">
        <v>16</v>
      </c>
      <c r="H57" s="118">
        <v>11</v>
      </c>
      <c r="I57" s="118">
        <v>15</v>
      </c>
      <c r="J57" s="118">
        <v>16</v>
      </c>
      <c r="K57" s="118">
        <v>11</v>
      </c>
      <c r="L57" s="118">
        <v>11</v>
      </c>
      <c r="M57" s="118">
        <v>26</v>
      </c>
      <c r="N57" s="118">
        <v>4</v>
      </c>
      <c r="O57" s="118">
        <v>15</v>
      </c>
      <c r="P57" s="95">
        <f>SUM(D57:O57)</f>
        <v>168</v>
      </c>
    </row>
    <row r="58" spans="1:16" ht="33.75" customHeight="1" thickBot="1">
      <c r="A58" s="224"/>
      <c r="B58" s="240"/>
      <c r="C58" s="78" t="s">
        <v>19</v>
      </c>
      <c r="D58" s="100">
        <f>D56/D57</f>
        <v>51.46666666666667</v>
      </c>
      <c r="E58" s="100">
        <f aca="true" t="shared" si="31" ref="E58:N58">E56/E57</f>
        <v>41.888888888888886</v>
      </c>
      <c r="F58" s="100">
        <f t="shared" si="31"/>
        <v>90.3</v>
      </c>
      <c r="G58" s="100">
        <f t="shared" si="31"/>
        <v>76.75</v>
      </c>
      <c r="H58" s="100">
        <f t="shared" si="31"/>
        <v>53.36363636363637</v>
      </c>
      <c r="I58" s="100">
        <f t="shared" si="31"/>
        <v>34.733333333333334</v>
      </c>
      <c r="J58" s="100">
        <f t="shared" si="31"/>
        <v>49</v>
      </c>
      <c r="K58" s="100">
        <f t="shared" si="31"/>
        <v>70.54545454545455</v>
      </c>
      <c r="L58" s="100">
        <f t="shared" si="31"/>
        <v>34.09090909090909</v>
      </c>
      <c r="M58" s="100">
        <f t="shared" si="31"/>
        <v>40.73076923076923</v>
      </c>
      <c r="N58" s="100">
        <f t="shared" si="31"/>
        <v>58.75</v>
      </c>
      <c r="O58" s="100">
        <f>O56/O57</f>
        <v>130.26666666666668</v>
      </c>
      <c r="P58" s="101">
        <f>P56/P57</f>
        <v>59.214285714285715</v>
      </c>
    </row>
    <row r="59" spans="1:16" ht="33.75" customHeight="1">
      <c r="A59" s="222">
        <v>18</v>
      </c>
      <c r="B59" s="239" t="s">
        <v>61</v>
      </c>
      <c r="C59" s="66" t="s">
        <v>32</v>
      </c>
      <c r="D59" s="117">
        <v>2640</v>
      </c>
      <c r="E59" s="117">
        <v>2299</v>
      </c>
      <c r="F59" s="117">
        <v>881</v>
      </c>
      <c r="G59" s="117">
        <v>667</v>
      </c>
      <c r="H59" s="117">
        <v>617</v>
      </c>
      <c r="I59" s="117">
        <v>3756</v>
      </c>
      <c r="J59" s="117">
        <v>1084</v>
      </c>
      <c r="K59" s="117">
        <v>631</v>
      </c>
      <c r="L59" s="117">
        <v>623</v>
      </c>
      <c r="M59" s="117">
        <v>1102</v>
      </c>
      <c r="N59" s="117">
        <v>1124</v>
      </c>
      <c r="O59" s="117">
        <v>1043</v>
      </c>
      <c r="P59" s="97">
        <f>SUM(D59:O59)</f>
        <v>16467</v>
      </c>
    </row>
    <row r="60" spans="1:16" ht="47.25" customHeight="1">
      <c r="A60" s="223"/>
      <c r="B60" s="240"/>
      <c r="C60" s="69" t="s">
        <v>33</v>
      </c>
      <c r="D60" s="118">
        <v>14</v>
      </c>
      <c r="E60" s="118">
        <v>23</v>
      </c>
      <c r="F60" s="118">
        <v>23</v>
      </c>
      <c r="G60" s="118">
        <v>16</v>
      </c>
      <c r="H60" s="118">
        <v>15</v>
      </c>
      <c r="I60" s="118">
        <v>28</v>
      </c>
      <c r="J60" s="118">
        <v>19</v>
      </c>
      <c r="K60" s="118">
        <v>20</v>
      </c>
      <c r="L60" s="118">
        <v>20</v>
      </c>
      <c r="M60" s="118">
        <v>20</v>
      </c>
      <c r="N60" s="118">
        <v>15</v>
      </c>
      <c r="O60" s="118">
        <v>20</v>
      </c>
      <c r="P60" s="95">
        <f>SUM(D60:O60)</f>
        <v>233</v>
      </c>
    </row>
    <row r="61" spans="1:16" ht="33.75" customHeight="1" thickBot="1">
      <c r="A61" s="224"/>
      <c r="B61" s="241"/>
      <c r="C61" s="71" t="s">
        <v>19</v>
      </c>
      <c r="D61" s="98">
        <f>D59/D60</f>
        <v>188.57142857142858</v>
      </c>
      <c r="E61" s="98">
        <f aca="true" t="shared" si="32" ref="E61:N61">E59/E60</f>
        <v>99.95652173913044</v>
      </c>
      <c r="F61" s="98">
        <f t="shared" si="32"/>
        <v>38.30434782608695</v>
      </c>
      <c r="G61" s="98">
        <f t="shared" si="32"/>
        <v>41.6875</v>
      </c>
      <c r="H61" s="98">
        <f t="shared" si="32"/>
        <v>41.13333333333333</v>
      </c>
      <c r="I61" s="98">
        <f t="shared" si="32"/>
        <v>134.14285714285714</v>
      </c>
      <c r="J61" s="98">
        <f t="shared" si="32"/>
        <v>57.05263157894737</v>
      </c>
      <c r="K61" s="98">
        <f t="shared" si="32"/>
        <v>31.55</v>
      </c>
      <c r="L61" s="98">
        <f t="shared" si="32"/>
        <v>31.15</v>
      </c>
      <c r="M61" s="98">
        <f t="shared" si="32"/>
        <v>55.1</v>
      </c>
      <c r="N61" s="98">
        <f t="shared" si="32"/>
        <v>74.93333333333334</v>
      </c>
      <c r="O61" s="98">
        <f>O59/O60</f>
        <v>52.15</v>
      </c>
      <c r="P61" s="99">
        <f>P59/P60</f>
        <v>70.67381974248927</v>
      </c>
    </row>
    <row r="62" spans="1:16" ht="33.75" customHeight="1">
      <c r="A62" s="222">
        <v>19</v>
      </c>
      <c r="B62" s="242" t="s">
        <v>49</v>
      </c>
      <c r="C62" s="73" t="s">
        <v>32</v>
      </c>
      <c r="D62" s="120">
        <v>467</v>
      </c>
      <c r="E62" s="120">
        <v>691</v>
      </c>
      <c r="F62" s="120">
        <v>661</v>
      </c>
      <c r="G62" s="120">
        <v>627</v>
      </c>
      <c r="H62" s="120">
        <v>1092</v>
      </c>
      <c r="I62" s="120">
        <v>732</v>
      </c>
      <c r="J62" s="120">
        <v>384</v>
      </c>
      <c r="K62" s="120">
        <v>1555</v>
      </c>
      <c r="L62" s="120">
        <v>567</v>
      </c>
      <c r="M62" s="120">
        <v>404</v>
      </c>
      <c r="N62" s="120">
        <v>708</v>
      </c>
      <c r="O62" s="120">
        <v>925</v>
      </c>
      <c r="P62" s="96">
        <f>SUM(D62:O62)</f>
        <v>8813</v>
      </c>
    </row>
    <row r="63" spans="1:16" ht="33.75" customHeight="1">
      <c r="A63" s="223"/>
      <c r="B63" s="237"/>
      <c r="C63" s="69" t="s">
        <v>33</v>
      </c>
      <c r="D63" s="118">
        <v>7</v>
      </c>
      <c r="E63" s="118">
        <v>10</v>
      </c>
      <c r="F63" s="118">
        <v>10</v>
      </c>
      <c r="G63" s="118">
        <v>8</v>
      </c>
      <c r="H63" s="118">
        <v>17</v>
      </c>
      <c r="I63" s="118">
        <v>8</v>
      </c>
      <c r="J63" s="118">
        <v>7</v>
      </c>
      <c r="K63" s="118">
        <v>13</v>
      </c>
      <c r="L63" s="118">
        <v>7</v>
      </c>
      <c r="M63" s="118">
        <v>6</v>
      </c>
      <c r="N63" s="118">
        <v>12</v>
      </c>
      <c r="O63" s="118">
        <v>12</v>
      </c>
      <c r="P63" s="95">
        <f>SUM(D63:O63)</f>
        <v>117</v>
      </c>
    </row>
    <row r="64" spans="1:16" ht="33.75" customHeight="1" thickBot="1">
      <c r="A64" s="224"/>
      <c r="B64" s="243"/>
      <c r="C64" s="78" t="s">
        <v>19</v>
      </c>
      <c r="D64" s="100">
        <f>D62/D63</f>
        <v>66.71428571428571</v>
      </c>
      <c r="E64" s="100">
        <f aca="true" t="shared" si="33" ref="E64:O64">E62/E63</f>
        <v>69.1</v>
      </c>
      <c r="F64" s="100">
        <f t="shared" si="33"/>
        <v>66.1</v>
      </c>
      <c r="G64" s="100">
        <f t="shared" si="33"/>
        <v>78.375</v>
      </c>
      <c r="H64" s="100">
        <f t="shared" si="33"/>
        <v>64.23529411764706</v>
      </c>
      <c r="I64" s="100">
        <f t="shared" si="33"/>
        <v>91.5</v>
      </c>
      <c r="J64" s="100">
        <f t="shared" si="33"/>
        <v>54.857142857142854</v>
      </c>
      <c r="K64" s="100">
        <f t="shared" si="33"/>
        <v>119.61538461538461</v>
      </c>
      <c r="L64" s="100">
        <f t="shared" si="33"/>
        <v>81</v>
      </c>
      <c r="M64" s="100">
        <f t="shared" si="33"/>
        <v>67.33333333333333</v>
      </c>
      <c r="N64" s="100">
        <f t="shared" si="33"/>
        <v>59</v>
      </c>
      <c r="O64" s="100">
        <f t="shared" si="33"/>
        <v>77.08333333333333</v>
      </c>
      <c r="P64" s="101">
        <f>P62/P63</f>
        <v>75.32478632478633</v>
      </c>
    </row>
    <row r="65" spans="1:16" s="176" customFormat="1" ht="35.25" customHeight="1">
      <c r="A65" s="228">
        <v>20</v>
      </c>
      <c r="B65" s="247" t="s">
        <v>71</v>
      </c>
      <c r="C65" s="173" t="s">
        <v>32</v>
      </c>
      <c r="D65" s="144">
        <v>9061</v>
      </c>
      <c r="E65" s="144">
        <v>8127</v>
      </c>
      <c r="F65" s="144">
        <v>9062</v>
      </c>
      <c r="G65" s="144">
        <v>8694</v>
      </c>
      <c r="H65" s="144">
        <v>7212</v>
      </c>
      <c r="I65" s="144">
        <v>38910</v>
      </c>
      <c r="J65" s="174">
        <v>12100</v>
      </c>
      <c r="K65" s="174">
        <v>8018</v>
      </c>
      <c r="L65" s="174">
        <v>14710</v>
      </c>
      <c r="M65" s="174">
        <v>0</v>
      </c>
      <c r="N65" s="174">
        <v>0</v>
      </c>
      <c r="O65" s="174">
        <v>5452</v>
      </c>
      <c r="P65" s="175">
        <f>SUM(D65:O65)</f>
        <v>121346</v>
      </c>
    </row>
    <row r="66" spans="1:16" s="176" customFormat="1" ht="35.25" customHeight="1">
      <c r="A66" s="229"/>
      <c r="B66" s="248"/>
      <c r="C66" s="177" t="s">
        <v>33</v>
      </c>
      <c r="D66" s="178">
        <v>0</v>
      </c>
      <c r="E66" s="178">
        <v>1</v>
      </c>
      <c r="F66" s="178">
        <v>3</v>
      </c>
      <c r="G66" s="178">
        <v>1</v>
      </c>
      <c r="H66" s="178">
        <v>1</v>
      </c>
      <c r="I66" s="178">
        <v>4</v>
      </c>
      <c r="J66" s="179">
        <v>1</v>
      </c>
      <c r="K66" s="179">
        <v>1</v>
      </c>
      <c r="L66" s="179">
        <v>1</v>
      </c>
      <c r="M66" s="179">
        <v>0</v>
      </c>
      <c r="N66" s="179">
        <v>0</v>
      </c>
      <c r="O66" s="179">
        <v>1</v>
      </c>
      <c r="P66" s="180">
        <f>SUM(D66:O66)</f>
        <v>14</v>
      </c>
    </row>
    <row r="67" spans="1:16" s="176" customFormat="1" ht="35.25" customHeight="1" thickBot="1">
      <c r="A67" s="230"/>
      <c r="B67" s="249"/>
      <c r="C67" s="181" t="s">
        <v>19</v>
      </c>
      <c r="D67" s="182">
        <v>0</v>
      </c>
      <c r="E67" s="182">
        <v>0</v>
      </c>
      <c r="F67" s="182">
        <v>0</v>
      </c>
      <c r="G67" s="182">
        <v>0</v>
      </c>
      <c r="H67" s="182">
        <f aca="true" t="shared" si="34" ref="H67:O67">H65/H66</f>
        <v>7212</v>
      </c>
      <c r="I67" s="182">
        <f t="shared" si="34"/>
        <v>9727.5</v>
      </c>
      <c r="J67" s="182">
        <f t="shared" si="34"/>
        <v>12100</v>
      </c>
      <c r="K67" s="182">
        <f t="shared" si="34"/>
        <v>8018</v>
      </c>
      <c r="L67" s="182">
        <f t="shared" si="34"/>
        <v>14710</v>
      </c>
      <c r="M67" s="182">
        <v>0</v>
      </c>
      <c r="N67" s="182">
        <v>0</v>
      </c>
      <c r="O67" s="182">
        <f t="shared" si="34"/>
        <v>5452</v>
      </c>
      <c r="P67" s="183">
        <f>P65/P66</f>
        <v>8667.57142857143</v>
      </c>
    </row>
    <row r="68" spans="1:16" ht="33.75" customHeight="1">
      <c r="A68" s="222">
        <v>21</v>
      </c>
      <c r="B68" s="242" t="s">
        <v>67</v>
      </c>
      <c r="C68" s="73" t="s">
        <v>32</v>
      </c>
      <c r="D68" s="120">
        <v>112</v>
      </c>
      <c r="E68" s="120">
        <v>118</v>
      </c>
      <c r="F68" s="120">
        <v>154</v>
      </c>
      <c r="G68" s="120">
        <v>100</v>
      </c>
      <c r="H68" s="120">
        <v>173</v>
      </c>
      <c r="I68" s="120">
        <v>163</v>
      </c>
      <c r="J68" s="120">
        <v>139</v>
      </c>
      <c r="K68" s="120">
        <v>141</v>
      </c>
      <c r="L68" s="120">
        <v>116</v>
      </c>
      <c r="M68" s="120">
        <v>149</v>
      </c>
      <c r="N68" s="120">
        <v>175</v>
      </c>
      <c r="O68" s="120">
        <v>139</v>
      </c>
      <c r="P68" s="96">
        <f>SUM(D68:O68)</f>
        <v>1679</v>
      </c>
    </row>
    <row r="69" spans="1:16" ht="33.75" customHeight="1">
      <c r="A69" s="223"/>
      <c r="B69" s="237"/>
      <c r="C69" s="69" t="s">
        <v>33</v>
      </c>
      <c r="D69" s="118">
        <v>236</v>
      </c>
      <c r="E69" s="118">
        <v>302</v>
      </c>
      <c r="F69" s="118">
        <v>377</v>
      </c>
      <c r="G69" s="118">
        <v>416</v>
      </c>
      <c r="H69" s="118">
        <v>321</v>
      </c>
      <c r="I69" s="118">
        <v>316</v>
      </c>
      <c r="J69" s="118">
        <v>322</v>
      </c>
      <c r="K69" s="118">
        <v>359</v>
      </c>
      <c r="L69" s="118">
        <v>349</v>
      </c>
      <c r="M69" s="118">
        <v>358</v>
      </c>
      <c r="N69" s="118">
        <v>375</v>
      </c>
      <c r="O69" s="118">
        <v>302</v>
      </c>
      <c r="P69" s="95">
        <f>SUM(D69:O69)</f>
        <v>4033</v>
      </c>
    </row>
    <row r="70" spans="1:16" ht="33.75" customHeight="1" thickBot="1">
      <c r="A70" s="224"/>
      <c r="B70" s="243"/>
      <c r="C70" s="78" t="s">
        <v>19</v>
      </c>
      <c r="D70" s="79">
        <f>D68/D69</f>
        <v>0.4745762711864407</v>
      </c>
      <c r="E70" s="79">
        <f aca="true" t="shared" si="35" ref="E70:P70">E68/E69</f>
        <v>0.39072847682119205</v>
      </c>
      <c r="F70" s="79">
        <f t="shared" si="35"/>
        <v>0.40848806366047746</v>
      </c>
      <c r="G70" s="79">
        <f t="shared" si="35"/>
        <v>0.2403846153846154</v>
      </c>
      <c r="H70" s="79">
        <f t="shared" si="35"/>
        <v>0.5389408099688473</v>
      </c>
      <c r="I70" s="79">
        <f t="shared" si="35"/>
        <v>0.5158227848101266</v>
      </c>
      <c r="J70" s="79">
        <f t="shared" si="35"/>
        <v>0.43167701863354035</v>
      </c>
      <c r="K70" s="79">
        <f t="shared" si="35"/>
        <v>0.39275766016713093</v>
      </c>
      <c r="L70" s="79">
        <f t="shared" si="35"/>
        <v>0.332378223495702</v>
      </c>
      <c r="M70" s="79">
        <f t="shared" si="35"/>
        <v>0.41620111731843573</v>
      </c>
      <c r="N70" s="79">
        <f t="shared" si="35"/>
        <v>0.4666666666666667</v>
      </c>
      <c r="O70" s="79">
        <f t="shared" si="35"/>
        <v>0.4602649006622517</v>
      </c>
      <c r="P70" s="80">
        <f t="shared" si="35"/>
        <v>0.41631539796677414</v>
      </c>
    </row>
    <row r="71" spans="1:19" ht="33.75" customHeight="1">
      <c r="A71" s="222">
        <v>22</v>
      </c>
      <c r="B71" s="236" t="s">
        <v>102</v>
      </c>
      <c r="C71" s="66" t="s">
        <v>65</v>
      </c>
      <c r="D71" s="93">
        <f aca="true" t="shared" si="36" ref="D71:G72">SUM(D81,D86,D91)</f>
        <v>5580</v>
      </c>
      <c r="E71" s="93">
        <f t="shared" si="36"/>
        <v>5040</v>
      </c>
      <c r="F71" s="93">
        <f>SUM(F81,F86,F91)</f>
        <v>5580</v>
      </c>
      <c r="G71" s="93">
        <v>5400</v>
      </c>
      <c r="H71" s="93">
        <f aca="true" t="shared" si="37" ref="H71:O71">SUM(H81,H86,H91)</f>
        <v>5580</v>
      </c>
      <c r="I71" s="93">
        <f t="shared" si="37"/>
        <v>5400</v>
      </c>
      <c r="J71" s="93">
        <f t="shared" si="37"/>
        <v>5580</v>
      </c>
      <c r="K71" s="93">
        <f t="shared" si="37"/>
        <v>5580</v>
      </c>
      <c r="L71" s="93">
        <f t="shared" si="37"/>
        <v>5400</v>
      </c>
      <c r="M71" s="93">
        <f t="shared" si="37"/>
        <v>5580</v>
      </c>
      <c r="N71" s="93">
        <v>5400</v>
      </c>
      <c r="O71" s="93">
        <f t="shared" si="37"/>
        <v>5580</v>
      </c>
      <c r="P71" s="97">
        <f>SUM(D71:O71)</f>
        <v>65700</v>
      </c>
      <c r="Q71" s="234"/>
      <c r="R71" s="235"/>
      <c r="S71" s="235"/>
    </row>
    <row r="72" spans="1:19" ht="33.75" customHeight="1">
      <c r="A72" s="223"/>
      <c r="B72" s="237"/>
      <c r="C72" s="69" t="s">
        <v>66</v>
      </c>
      <c r="D72" s="43">
        <f t="shared" si="36"/>
        <v>3675</v>
      </c>
      <c r="E72" s="43">
        <f t="shared" si="36"/>
        <v>3419</v>
      </c>
      <c r="F72" s="43">
        <f t="shared" si="36"/>
        <v>3815</v>
      </c>
      <c r="G72" s="43">
        <f t="shared" si="36"/>
        <v>3723</v>
      </c>
      <c r="H72" s="43">
        <f aca="true" t="shared" si="38" ref="H72:O72">SUM(H82,H87,H92)</f>
        <v>4010</v>
      </c>
      <c r="I72" s="43">
        <f t="shared" si="38"/>
        <v>3625</v>
      </c>
      <c r="J72" s="43">
        <f t="shared" si="38"/>
        <v>3570</v>
      </c>
      <c r="K72" s="43">
        <f t="shared" si="38"/>
        <v>3842</v>
      </c>
      <c r="L72" s="43">
        <f t="shared" si="38"/>
        <v>3679</v>
      </c>
      <c r="M72" s="43">
        <f t="shared" si="38"/>
        <v>3798</v>
      </c>
      <c r="N72" s="43">
        <f t="shared" si="38"/>
        <v>3771</v>
      </c>
      <c r="O72" s="43">
        <f t="shared" si="38"/>
        <v>3527</v>
      </c>
      <c r="P72" s="95">
        <f>SUM(D72:O72)</f>
        <v>44454</v>
      </c>
      <c r="Q72" s="234"/>
      <c r="R72" s="235"/>
      <c r="S72" s="235"/>
    </row>
    <row r="73" spans="1:19" ht="45" customHeight="1">
      <c r="A73" s="223"/>
      <c r="B73" s="237"/>
      <c r="C73" s="69" t="s">
        <v>34</v>
      </c>
      <c r="D73" s="43">
        <f>D71-D72</f>
        <v>1905</v>
      </c>
      <c r="E73" s="43">
        <f aca="true" t="shared" si="39" ref="E73:O73">E71-E72</f>
        <v>1621</v>
      </c>
      <c r="F73" s="43">
        <f t="shared" si="39"/>
        <v>1765</v>
      </c>
      <c r="G73" s="43">
        <f>G71-G72</f>
        <v>1677</v>
      </c>
      <c r="H73" s="43">
        <f t="shared" si="39"/>
        <v>1570</v>
      </c>
      <c r="I73" s="43">
        <f t="shared" si="39"/>
        <v>1775</v>
      </c>
      <c r="J73" s="43">
        <f t="shared" si="39"/>
        <v>2010</v>
      </c>
      <c r="K73" s="43">
        <f t="shared" si="39"/>
        <v>1738</v>
      </c>
      <c r="L73" s="43">
        <f t="shared" si="39"/>
        <v>1721</v>
      </c>
      <c r="M73" s="43">
        <f t="shared" si="39"/>
        <v>1782</v>
      </c>
      <c r="N73" s="43">
        <f t="shared" si="39"/>
        <v>1629</v>
      </c>
      <c r="O73" s="43">
        <f t="shared" si="39"/>
        <v>2053</v>
      </c>
      <c r="P73" s="95">
        <f>P71-P72</f>
        <v>21246</v>
      </c>
      <c r="Q73" s="234"/>
      <c r="R73" s="235"/>
      <c r="S73" s="235"/>
    </row>
    <row r="74" spans="1:19" ht="33.75" customHeight="1">
      <c r="A74" s="223"/>
      <c r="B74" s="237"/>
      <c r="C74" s="69" t="s">
        <v>35</v>
      </c>
      <c r="D74" s="43">
        <f>SUM(D84,D89,D94)</f>
        <v>36</v>
      </c>
      <c r="E74" s="43">
        <f aca="true" t="shared" si="40" ref="E74:O74">SUM(E84,E89,E94)</f>
        <v>51</v>
      </c>
      <c r="F74" s="43">
        <f t="shared" si="40"/>
        <v>43</v>
      </c>
      <c r="G74" s="43">
        <f t="shared" si="40"/>
        <v>40</v>
      </c>
      <c r="H74" s="43">
        <f t="shared" si="40"/>
        <v>43</v>
      </c>
      <c r="I74" s="43">
        <f t="shared" si="40"/>
        <v>51</v>
      </c>
      <c r="J74" s="43">
        <f t="shared" si="40"/>
        <v>42</v>
      </c>
      <c r="K74" s="43">
        <f t="shared" si="40"/>
        <v>44</v>
      </c>
      <c r="L74" s="43">
        <f t="shared" si="40"/>
        <v>38</v>
      </c>
      <c r="M74" s="43">
        <f t="shared" si="40"/>
        <v>52</v>
      </c>
      <c r="N74" s="43">
        <f t="shared" si="40"/>
        <v>31</v>
      </c>
      <c r="O74" s="43">
        <f t="shared" si="40"/>
        <v>47</v>
      </c>
      <c r="P74" s="95">
        <f>SUM(D74:O74)</f>
        <v>518</v>
      </c>
      <c r="Q74" s="234"/>
      <c r="R74" s="235"/>
      <c r="S74" s="235"/>
    </row>
    <row r="75" spans="1:19" ht="33.75" customHeight="1" thickBot="1">
      <c r="A75" s="223"/>
      <c r="B75" s="238"/>
      <c r="C75" s="71" t="s">
        <v>19</v>
      </c>
      <c r="D75" s="72">
        <f>D73/D74</f>
        <v>52.916666666666664</v>
      </c>
      <c r="E75" s="72">
        <f aca="true" t="shared" si="41" ref="E75:M75">E73/E74</f>
        <v>31.784313725490197</v>
      </c>
      <c r="F75" s="72">
        <f t="shared" si="41"/>
        <v>41.04651162790697</v>
      </c>
      <c r="G75" s="72">
        <f t="shared" si="41"/>
        <v>41.925</v>
      </c>
      <c r="H75" s="72">
        <f t="shared" si="41"/>
        <v>36.51162790697674</v>
      </c>
      <c r="I75" s="72">
        <f t="shared" si="41"/>
        <v>34.80392156862745</v>
      </c>
      <c r="J75" s="72">
        <f t="shared" si="41"/>
        <v>47.857142857142854</v>
      </c>
      <c r="K75" s="72">
        <f t="shared" si="41"/>
        <v>39.5</v>
      </c>
      <c r="L75" s="72">
        <f t="shared" si="41"/>
        <v>45.28947368421053</v>
      </c>
      <c r="M75" s="72">
        <f t="shared" si="41"/>
        <v>34.26923076923077</v>
      </c>
      <c r="N75" s="72">
        <f>N73/N74</f>
        <v>52.54838709677419</v>
      </c>
      <c r="O75" s="72">
        <f>O73/O74</f>
        <v>43.680851063829785</v>
      </c>
      <c r="P75" s="53">
        <f>P73/P74</f>
        <v>41.01544401544402</v>
      </c>
      <c r="Q75" s="234"/>
      <c r="R75" s="235"/>
      <c r="S75" s="235"/>
    </row>
    <row r="76" spans="1:17" ht="25.5" customHeight="1">
      <c r="A76" s="222">
        <v>23</v>
      </c>
      <c r="B76" s="236" t="s">
        <v>60</v>
      </c>
      <c r="C76" s="66" t="s">
        <v>65</v>
      </c>
      <c r="D76" s="93">
        <f aca="true" t="shared" si="42" ref="D76:I76">D81+D86</f>
        <v>3720</v>
      </c>
      <c r="E76" s="93">
        <f t="shared" si="42"/>
        <v>3360</v>
      </c>
      <c r="F76" s="93">
        <f t="shared" si="42"/>
        <v>3720</v>
      </c>
      <c r="G76" s="93">
        <f t="shared" si="42"/>
        <v>3600</v>
      </c>
      <c r="H76" s="93">
        <f t="shared" si="42"/>
        <v>3720</v>
      </c>
      <c r="I76" s="93">
        <f t="shared" si="42"/>
        <v>3600</v>
      </c>
      <c r="J76" s="93">
        <v>3720</v>
      </c>
      <c r="K76" s="93">
        <v>3720</v>
      </c>
      <c r="L76" s="93">
        <v>3600</v>
      </c>
      <c r="M76" s="93">
        <v>3720</v>
      </c>
      <c r="N76" s="93">
        <v>3600</v>
      </c>
      <c r="O76" s="93">
        <v>3720</v>
      </c>
      <c r="P76" s="97">
        <f>SUM(D76:O76)</f>
        <v>43800</v>
      </c>
      <c r="Q76" s="52"/>
    </row>
    <row r="77" spans="1:17" ht="31.5" customHeight="1">
      <c r="A77" s="223"/>
      <c r="B77" s="237"/>
      <c r="C77" s="69" t="s">
        <v>66</v>
      </c>
      <c r="D77" s="118">
        <f>D82+D87</f>
        <v>3020</v>
      </c>
      <c r="E77" s="118">
        <f aca="true" t="shared" si="43" ref="E77:L77">E82+E87</f>
        <v>2791</v>
      </c>
      <c r="F77" s="118">
        <f t="shared" si="43"/>
        <v>2938</v>
      </c>
      <c r="G77" s="118">
        <f t="shared" si="43"/>
        <v>2874</v>
      </c>
      <c r="H77" s="118">
        <f t="shared" si="43"/>
        <v>3133</v>
      </c>
      <c r="I77" s="118">
        <f t="shared" si="43"/>
        <v>3031</v>
      </c>
      <c r="J77" s="118">
        <f t="shared" si="43"/>
        <v>2937</v>
      </c>
      <c r="K77" s="118">
        <f t="shared" si="43"/>
        <v>3180</v>
      </c>
      <c r="L77" s="118">
        <f t="shared" si="43"/>
        <v>3069</v>
      </c>
      <c r="M77" s="118">
        <f>M82+M87</f>
        <v>3061</v>
      </c>
      <c r="N77" s="118">
        <f>N82+N87</f>
        <v>3081</v>
      </c>
      <c r="O77" s="118">
        <f>O82+O87</f>
        <v>2980</v>
      </c>
      <c r="P77" s="95">
        <f>SUM(D77:O77)</f>
        <v>36095</v>
      </c>
      <c r="Q77" s="52"/>
    </row>
    <row r="78" spans="1:17" ht="53.25" customHeight="1">
      <c r="A78" s="223"/>
      <c r="B78" s="237"/>
      <c r="C78" s="69" t="s">
        <v>34</v>
      </c>
      <c r="D78" s="43">
        <f>D76-D77</f>
        <v>700</v>
      </c>
      <c r="E78" s="43">
        <f>E76-E77</f>
        <v>569</v>
      </c>
      <c r="F78" s="43">
        <f>F76-F77</f>
        <v>782</v>
      </c>
      <c r="G78" s="43">
        <f aca="true" t="shared" si="44" ref="G78:O78">G76-G77</f>
        <v>726</v>
      </c>
      <c r="H78" s="43">
        <f t="shared" si="44"/>
        <v>587</v>
      </c>
      <c r="I78" s="43">
        <f t="shared" si="44"/>
        <v>569</v>
      </c>
      <c r="J78" s="43">
        <f>J76-J77</f>
        <v>783</v>
      </c>
      <c r="K78" s="43">
        <f t="shared" si="44"/>
        <v>540</v>
      </c>
      <c r="L78" s="43">
        <f t="shared" si="44"/>
        <v>531</v>
      </c>
      <c r="M78" s="43">
        <f t="shared" si="44"/>
        <v>659</v>
      </c>
      <c r="N78" s="43">
        <f t="shared" si="44"/>
        <v>519</v>
      </c>
      <c r="O78" s="43">
        <f t="shared" si="44"/>
        <v>740</v>
      </c>
      <c r="P78" s="95">
        <f>P76-P77</f>
        <v>7705</v>
      </c>
      <c r="Q78" s="52"/>
    </row>
    <row r="79" spans="1:17" ht="25.5" customHeight="1">
      <c r="A79" s="223"/>
      <c r="B79" s="237"/>
      <c r="C79" s="69" t="s">
        <v>35</v>
      </c>
      <c r="D79" s="43">
        <f aca="true" t="shared" si="45" ref="D79:O79">D84+D89</f>
        <v>29</v>
      </c>
      <c r="E79" s="43">
        <f t="shared" si="45"/>
        <v>41</v>
      </c>
      <c r="F79" s="43">
        <f t="shared" si="45"/>
        <v>33</v>
      </c>
      <c r="G79" s="43">
        <f t="shared" si="45"/>
        <v>32</v>
      </c>
      <c r="H79" s="43">
        <f t="shared" si="45"/>
        <v>26</v>
      </c>
      <c r="I79" s="43">
        <f t="shared" si="45"/>
        <v>43</v>
      </c>
      <c r="J79" s="43">
        <f t="shared" si="45"/>
        <v>35</v>
      </c>
      <c r="K79" s="43">
        <f t="shared" si="45"/>
        <v>31</v>
      </c>
      <c r="L79" s="43">
        <f t="shared" si="45"/>
        <v>31</v>
      </c>
      <c r="M79" s="43">
        <f t="shared" si="45"/>
        <v>46</v>
      </c>
      <c r="N79" s="43">
        <f t="shared" si="45"/>
        <v>19</v>
      </c>
      <c r="O79" s="43">
        <f t="shared" si="45"/>
        <v>35</v>
      </c>
      <c r="P79" s="95">
        <f>SUM(D79:O79)</f>
        <v>401</v>
      </c>
      <c r="Q79" s="52"/>
    </row>
    <row r="80" spans="1:17" ht="25.5" customHeight="1" thickBot="1">
      <c r="A80" s="223"/>
      <c r="B80" s="238"/>
      <c r="C80" s="71" t="s">
        <v>19</v>
      </c>
      <c r="D80" s="72">
        <f>D78/D79</f>
        <v>24.137931034482758</v>
      </c>
      <c r="E80" s="72">
        <f aca="true" t="shared" si="46" ref="E80:O80">E78/E79</f>
        <v>13.878048780487806</v>
      </c>
      <c r="F80" s="72">
        <f t="shared" si="46"/>
        <v>23.696969696969695</v>
      </c>
      <c r="G80" s="72">
        <f t="shared" si="46"/>
        <v>22.6875</v>
      </c>
      <c r="H80" s="72">
        <f t="shared" si="46"/>
        <v>22.576923076923077</v>
      </c>
      <c r="I80" s="72">
        <f t="shared" si="46"/>
        <v>13.232558139534884</v>
      </c>
      <c r="J80" s="72">
        <f t="shared" si="46"/>
        <v>22.37142857142857</v>
      </c>
      <c r="K80" s="72">
        <f t="shared" si="46"/>
        <v>17.419354838709676</v>
      </c>
      <c r="L80" s="72">
        <f t="shared" si="46"/>
        <v>17.129032258064516</v>
      </c>
      <c r="M80" s="72">
        <f t="shared" si="46"/>
        <v>14.326086956521738</v>
      </c>
      <c r="N80" s="72">
        <f>N78/N79</f>
        <v>27.31578947368421</v>
      </c>
      <c r="O80" s="72">
        <f t="shared" si="46"/>
        <v>21.142857142857142</v>
      </c>
      <c r="P80" s="53">
        <f>P78/P79</f>
        <v>19.214463840399002</v>
      </c>
      <c r="Q80" s="52"/>
    </row>
    <row r="81" spans="1:16" s="102" customFormat="1" ht="33" customHeight="1">
      <c r="A81" s="225">
        <v>24</v>
      </c>
      <c r="B81" s="244" t="s">
        <v>59</v>
      </c>
      <c r="C81" s="54" t="s">
        <v>65</v>
      </c>
      <c r="D81" s="123">
        <v>1860</v>
      </c>
      <c r="E81" s="123">
        <v>1680</v>
      </c>
      <c r="F81" s="123">
        <v>1860</v>
      </c>
      <c r="G81" s="123">
        <v>1800</v>
      </c>
      <c r="H81" s="123">
        <v>1860</v>
      </c>
      <c r="I81" s="123">
        <v>1800</v>
      </c>
      <c r="J81" s="123">
        <v>1860</v>
      </c>
      <c r="K81" s="123">
        <v>1860</v>
      </c>
      <c r="L81" s="123">
        <v>1800</v>
      </c>
      <c r="M81" s="123">
        <v>1860</v>
      </c>
      <c r="N81" s="123">
        <v>1800</v>
      </c>
      <c r="O81" s="123">
        <v>1860</v>
      </c>
      <c r="P81" s="84">
        <f>SUM(D81:O81)</f>
        <v>21900</v>
      </c>
    </row>
    <row r="82" spans="1:16" s="102" customFormat="1" ht="33" customHeight="1">
      <c r="A82" s="226"/>
      <c r="B82" s="245"/>
      <c r="C82" s="55" t="s">
        <v>66</v>
      </c>
      <c r="D82" s="122">
        <v>1551</v>
      </c>
      <c r="E82" s="122">
        <v>1363</v>
      </c>
      <c r="F82" s="122">
        <v>1508</v>
      </c>
      <c r="G82" s="122">
        <v>1518</v>
      </c>
      <c r="H82" s="122">
        <v>1537</v>
      </c>
      <c r="I82" s="122">
        <v>1559</v>
      </c>
      <c r="J82" s="122">
        <v>1571</v>
      </c>
      <c r="K82" s="122">
        <v>1659</v>
      </c>
      <c r="L82" s="122">
        <v>1614</v>
      </c>
      <c r="M82" s="122">
        <v>1641</v>
      </c>
      <c r="N82" s="122">
        <v>1616</v>
      </c>
      <c r="O82" s="122">
        <v>1619</v>
      </c>
      <c r="P82" s="85">
        <f>SUM(D82:O82)</f>
        <v>18756</v>
      </c>
    </row>
    <row r="83" spans="1:16" s="102" customFormat="1" ht="46.5" customHeight="1">
      <c r="A83" s="226"/>
      <c r="B83" s="245"/>
      <c r="C83" s="55" t="s">
        <v>34</v>
      </c>
      <c r="D83" s="55">
        <f>D81-D82</f>
        <v>309</v>
      </c>
      <c r="E83" s="55">
        <f>E81-E82</f>
        <v>317</v>
      </c>
      <c r="F83" s="55">
        <f>F81-F82</f>
        <v>352</v>
      </c>
      <c r="G83" s="55">
        <f aca="true" t="shared" si="47" ref="G83:L83">G81-G82</f>
        <v>282</v>
      </c>
      <c r="H83" s="55">
        <f t="shared" si="47"/>
        <v>323</v>
      </c>
      <c r="I83" s="55">
        <f t="shared" si="47"/>
        <v>241</v>
      </c>
      <c r="J83" s="55">
        <f t="shared" si="47"/>
        <v>289</v>
      </c>
      <c r="K83" s="55">
        <f t="shared" si="47"/>
        <v>201</v>
      </c>
      <c r="L83" s="55">
        <f t="shared" si="47"/>
        <v>186</v>
      </c>
      <c r="M83" s="55">
        <f>M81-M82</f>
        <v>219</v>
      </c>
      <c r="N83" s="55">
        <f>N81-N82</f>
        <v>184</v>
      </c>
      <c r="O83" s="55">
        <f>O81-O82</f>
        <v>241</v>
      </c>
      <c r="P83" s="85">
        <f>P81-P82</f>
        <v>3144</v>
      </c>
    </row>
    <row r="84" spans="1:16" s="102" customFormat="1" ht="27.75" customHeight="1">
      <c r="A84" s="226"/>
      <c r="B84" s="245"/>
      <c r="C84" s="55" t="s">
        <v>35</v>
      </c>
      <c r="D84" s="55">
        <f>D57</f>
        <v>15</v>
      </c>
      <c r="E84" s="55">
        <f aca="true" t="shared" si="48" ref="E84:O84">E57</f>
        <v>18</v>
      </c>
      <c r="F84" s="55">
        <f t="shared" si="48"/>
        <v>10</v>
      </c>
      <c r="G84" s="55">
        <f t="shared" si="48"/>
        <v>16</v>
      </c>
      <c r="H84" s="43">
        <f>H57</f>
        <v>11</v>
      </c>
      <c r="I84" s="43">
        <f>I57</f>
        <v>15</v>
      </c>
      <c r="J84" s="43">
        <f>J57</f>
        <v>16</v>
      </c>
      <c r="K84" s="43">
        <f>K57</f>
        <v>11</v>
      </c>
      <c r="L84" s="43">
        <f>L57</f>
        <v>11</v>
      </c>
      <c r="M84" s="55">
        <f t="shared" si="48"/>
        <v>26</v>
      </c>
      <c r="N84" s="55">
        <f t="shared" si="48"/>
        <v>4</v>
      </c>
      <c r="O84" s="55">
        <f t="shared" si="48"/>
        <v>15</v>
      </c>
      <c r="P84" s="85">
        <f>SUM(D84:O84)</f>
        <v>168</v>
      </c>
    </row>
    <row r="85" spans="1:16" s="102" customFormat="1" ht="27.75" customHeight="1" thickBot="1">
      <c r="A85" s="227"/>
      <c r="B85" s="246"/>
      <c r="C85" s="103" t="s">
        <v>19</v>
      </c>
      <c r="D85" s="100">
        <f aca="true" t="shared" si="49" ref="D85:O85">D83/D84</f>
        <v>20.6</v>
      </c>
      <c r="E85" s="100">
        <f t="shared" si="49"/>
        <v>17.61111111111111</v>
      </c>
      <c r="F85" s="100">
        <f t="shared" si="49"/>
        <v>35.2</v>
      </c>
      <c r="G85" s="100">
        <f t="shared" si="49"/>
        <v>17.625</v>
      </c>
      <c r="H85" s="100">
        <f t="shared" si="49"/>
        <v>29.363636363636363</v>
      </c>
      <c r="I85" s="100">
        <f t="shared" si="49"/>
        <v>16.066666666666666</v>
      </c>
      <c r="J85" s="100">
        <f t="shared" si="49"/>
        <v>18.0625</v>
      </c>
      <c r="K85" s="100">
        <f t="shared" si="49"/>
        <v>18.272727272727273</v>
      </c>
      <c r="L85" s="100">
        <f t="shared" si="49"/>
        <v>16.90909090909091</v>
      </c>
      <c r="M85" s="100">
        <f t="shared" si="49"/>
        <v>8.423076923076923</v>
      </c>
      <c r="N85" s="100">
        <f t="shared" si="49"/>
        <v>46</v>
      </c>
      <c r="O85" s="100">
        <f t="shared" si="49"/>
        <v>16.066666666666666</v>
      </c>
      <c r="P85" s="101">
        <f>P83/P84</f>
        <v>18.714285714285715</v>
      </c>
    </row>
    <row r="86" spans="1:16" s="102" customFormat="1" ht="29.25" customHeight="1">
      <c r="A86" s="225">
        <v>25</v>
      </c>
      <c r="B86" s="257" t="s">
        <v>58</v>
      </c>
      <c r="C86" s="94" t="s">
        <v>65</v>
      </c>
      <c r="D86" s="121">
        <v>1860</v>
      </c>
      <c r="E86" s="121">
        <v>1680</v>
      </c>
      <c r="F86" s="121">
        <v>1860</v>
      </c>
      <c r="G86" s="121">
        <v>1800</v>
      </c>
      <c r="H86" s="121">
        <v>1860</v>
      </c>
      <c r="I86" s="121">
        <v>1800</v>
      </c>
      <c r="J86" s="121">
        <v>1860</v>
      </c>
      <c r="K86" s="121">
        <v>1860</v>
      </c>
      <c r="L86" s="121">
        <v>1800</v>
      </c>
      <c r="M86" s="122">
        <v>1860</v>
      </c>
      <c r="N86" s="122">
        <v>1800</v>
      </c>
      <c r="O86" s="122">
        <v>1860</v>
      </c>
      <c r="P86" s="85">
        <f>SUM(D86:O86)</f>
        <v>21900</v>
      </c>
    </row>
    <row r="87" spans="1:16" s="102" customFormat="1" ht="29.25" customHeight="1">
      <c r="A87" s="226"/>
      <c r="B87" s="245"/>
      <c r="C87" s="55" t="s">
        <v>66</v>
      </c>
      <c r="D87" s="122">
        <v>1469</v>
      </c>
      <c r="E87" s="122">
        <v>1428</v>
      </c>
      <c r="F87" s="122">
        <v>1430</v>
      </c>
      <c r="G87" s="122">
        <v>1356</v>
      </c>
      <c r="H87" s="122">
        <v>1596</v>
      </c>
      <c r="I87" s="122">
        <v>1472</v>
      </c>
      <c r="J87" s="122">
        <v>1366</v>
      </c>
      <c r="K87" s="122">
        <v>1521</v>
      </c>
      <c r="L87" s="122">
        <v>1455</v>
      </c>
      <c r="M87" s="122">
        <v>1420</v>
      </c>
      <c r="N87" s="123">
        <v>1465</v>
      </c>
      <c r="O87" s="123">
        <v>1361</v>
      </c>
      <c r="P87" s="84">
        <f>SUM(D87:O87)</f>
        <v>17339</v>
      </c>
    </row>
    <row r="88" spans="1:16" s="102" customFormat="1" ht="51" customHeight="1">
      <c r="A88" s="226"/>
      <c r="B88" s="245"/>
      <c r="C88" s="55" t="s">
        <v>34</v>
      </c>
      <c r="D88" s="55">
        <f aca="true" t="shared" si="50" ref="D88:O88">D86-D87</f>
        <v>391</v>
      </c>
      <c r="E88" s="55">
        <f t="shared" si="50"/>
        <v>252</v>
      </c>
      <c r="F88" s="55">
        <f t="shared" si="50"/>
        <v>430</v>
      </c>
      <c r="G88" s="160">
        <f t="shared" si="50"/>
        <v>444</v>
      </c>
      <c r="H88" s="186">
        <f t="shared" si="50"/>
        <v>264</v>
      </c>
      <c r="I88" s="188">
        <f t="shared" si="50"/>
        <v>328</v>
      </c>
      <c r="J88" s="189">
        <f t="shared" si="50"/>
        <v>494</v>
      </c>
      <c r="K88" s="189">
        <f t="shared" si="50"/>
        <v>339</v>
      </c>
      <c r="L88" s="190">
        <f t="shared" si="50"/>
        <v>345</v>
      </c>
      <c r="M88" s="213">
        <f t="shared" si="50"/>
        <v>440</v>
      </c>
      <c r="N88" s="217">
        <f t="shared" si="50"/>
        <v>335</v>
      </c>
      <c r="O88" s="220">
        <f t="shared" si="50"/>
        <v>499</v>
      </c>
      <c r="P88" s="85">
        <f>P86-P87</f>
        <v>4561</v>
      </c>
    </row>
    <row r="89" spans="1:16" s="102" customFormat="1" ht="29.25" customHeight="1">
      <c r="A89" s="226"/>
      <c r="B89" s="245"/>
      <c r="C89" s="55" t="s">
        <v>35</v>
      </c>
      <c r="D89" s="43">
        <f>D60</f>
        <v>14</v>
      </c>
      <c r="E89" s="55">
        <f aca="true" t="shared" si="51" ref="E89:O89">E60</f>
        <v>23</v>
      </c>
      <c r="F89" s="55">
        <f t="shared" si="51"/>
        <v>23</v>
      </c>
      <c r="G89" s="55">
        <f t="shared" si="51"/>
        <v>16</v>
      </c>
      <c r="H89" s="55">
        <f t="shared" si="51"/>
        <v>15</v>
      </c>
      <c r="I89" s="55">
        <f t="shared" si="51"/>
        <v>28</v>
      </c>
      <c r="J89" s="55">
        <f t="shared" si="51"/>
        <v>19</v>
      </c>
      <c r="K89" s="55">
        <f t="shared" si="51"/>
        <v>20</v>
      </c>
      <c r="L89" s="43">
        <f t="shared" si="51"/>
        <v>20</v>
      </c>
      <c r="M89" s="43">
        <f t="shared" si="51"/>
        <v>20</v>
      </c>
      <c r="N89" s="43">
        <f t="shared" si="51"/>
        <v>15</v>
      </c>
      <c r="O89" s="43">
        <f t="shared" si="51"/>
        <v>20</v>
      </c>
      <c r="P89" s="95">
        <f>SUM(D89:O89)</f>
        <v>233</v>
      </c>
    </row>
    <row r="90" spans="1:16" s="102" customFormat="1" ht="29.25" customHeight="1" thickBot="1">
      <c r="A90" s="227"/>
      <c r="B90" s="258"/>
      <c r="C90" s="104" t="s">
        <v>19</v>
      </c>
      <c r="D90" s="72">
        <f>D88/D89</f>
        <v>27.928571428571427</v>
      </c>
      <c r="E90" s="72">
        <f aca="true" t="shared" si="52" ref="E90:N90">E88/E89</f>
        <v>10.956521739130435</v>
      </c>
      <c r="F90" s="72">
        <f t="shared" si="52"/>
        <v>18.695652173913043</v>
      </c>
      <c r="G90" s="72">
        <f t="shared" si="52"/>
        <v>27.75</v>
      </c>
      <c r="H90" s="72">
        <f t="shared" si="52"/>
        <v>17.6</v>
      </c>
      <c r="I90" s="72">
        <f t="shared" si="52"/>
        <v>11.714285714285714</v>
      </c>
      <c r="J90" s="72">
        <f t="shared" si="52"/>
        <v>26</v>
      </c>
      <c r="K90" s="72">
        <f t="shared" si="52"/>
        <v>16.95</v>
      </c>
      <c r="L90" s="72">
        <f t="shared" si="52"/>
        <v>17.25</v>
      </c>
      <c r="M90" s="72">
        <f t="shared" si="52"/>
        <v>22</v>
      </c>
      <c r="N90" s="72">
        <f t="shared" si="52"/>
        <v>22.333333333333332</v>
      </c>
      <c r="O90" s="72">
        <f>O88/O89</f>
        <v>24.95</v>
      </c>
      <c r="P90" s="53">
        <f>P88/P89</f>
        <v>19.57510729613734</v>
      </c>
    </row>
    <row r="91" spans="1:17" ht="26.25" customHeight="1">
      <c r="A91" s="222">
        <v>26</v>
      </c>
      <c r="B91" s="242" t="s">
        <v>50</v>
      </c>
      <c r="C91" s="73" t="s">
        <v>65</v>
      </c>
      <c r="D91" s="119">
        <v>1860</v>
      </c>
      <c r="E91" s="120">
        <v>1680</v>
      </c>
      <c r="F91" s="119">
        <v>1860</v>
      </c>
      <c r="G91" s="119" t="s">
        <v>108</v>
      </c>
      <c r="H91" s="120">
        <v>1860</v>
      </c>
      <c r="I91" s="120">
        <v>1800</v>
      </c>
      <c r="J91" s="120">
        <v>1860</v>
      </c>
      <c r="K91" s="120">
        <v>1860</v>
      </c>
      <c r="L91" s="120">
        <v>1800</v>
      </c>
      <c r="M91" s="120">
        <v>1860</v>
      </c>
      <c r="N91" s="120">
        <v>1800</v>
      </c>
      <c r="O91" s="120">
        <v>1860</v>
      </c>
      <c r="P91" s="96">
        <f>SUM(D91:O91)</f>
        <v>20100</v>
      </c>
      <c r="Q91" s="52"/>
    </row>
    <row r="92" spans="1:17" ht="26.25" customHeight="1">
      <c r="A92" s="223"/>
      <c r="B92" s="237"/>
      <c r="C92" s="69" t="s">
        <v>66</v>
      </c>
      <c r="D92" s="118">
        <v>655</v>
      </c>
      <c r="E92" s="118">
        <v>628</v>
      </c>
      <c r="F92" s="118">
        <v>877</v>
      </c>
      <c r="G92" s="118">
        <v>849</v>
      </c>
      <c r="H92" s="118">
        <v>877</v>
      </c>
      <c r="I92" s="118">
        <v>594</v>
      </c>
      <c r="J92" s="118">
        <v>633</v>
      </c>
      <c r="K92" s="118">
        <v>662</v>
      </c>
      <c r="L92" s="118">
        <v>610</v>
      </c>
      <c r="M92" s="118">
        <v>737</v>
      </c>
      <c r="N92" s="118">
        <v>690</v>
      </c>
      <c r="O92" s="118">
        <v>547</v>
      </c>
      <c r="P92" s="95">
        <f>SUM(D92:O92)</f>
        <v>8359</v>
      </c>
      <c r="Q92" s="52"/>
    </row>
    <row r="93" spans="1:17" ht="44.25" customHeight="1">
      <c r="A93" s="223"/>
      <c r="B93" s="237"/>
      <c r="C93" s="69" t="s">
        <v>34</v>
      </c>
      <c r="D93" s="43">
        <f aca="true" t="shared" si="53" ref="D93:O93">D91-D92</f>
        <v>1205</v>
      </c>
      <c r="E93" s="43">
        <f t="shared" si="53"/>
        <v>1052</v>
      </c>
      <c r="F93" s="43">
        <f t="shared" si="53"/>
        <v>983</v>
      </c>
      <c r="G93" s="43">
        <f t="shared" si="53"/>
        <v>951</v>
      </c>
      <c r="H93" s="43">
        <f t="shared" si="53"/>
        <v>983</v>
      </c>
      <c r="I93" s="43">
        <f t="shared" si="53"/>
        <v>1206</v>
      </c>
      <c r="J93" s="43">
        <f t="shared" si="53"/>
        <v>1227</v>
      </c>
      <c r="K93" s="43">
        <f t="shared" si="53"/>
        <v>1198</v>
      </c>
      <c r="L93" s="43">
        <f t="shared" si="53"/>
        <v>1190</v>
      </c>
      <c r="M93" s="43">
        <f t="shared" si="53"/>
        <v>1123</v>
      </c>
      <c r="N93" s="43">
        <f t="shared" si="53"/>
        <v>1110</v>
      </c>
      <c r="O93" s="43">
        <f t="shared" si="53"/>
        <v>1313</v>
      </c>
      <c r="P93" s="95">
        <f>P91-P92</f>
        <v>11741</v>
      </c>
      <c r="Q93" s="58"/>
    </row>
    <row r="94" spans="1:17" ht="33" customHeight="1">
      <c r="A94" s="223"/>
      <c r="B94" s="237"/>
      <c r="C94" s="69" t="s">
        <v>35</v>
      </c>
      <c r="D94" s="43">
        <f>D63</f>
        <v>7</v>
      </c>
      <c r="E94" s="43">
        <f aca="true" t="shared" si="54" ref="E94:O94">E63</f>
        <v>10</v>
      </c>
      <c r="F94" s="43">
        <f t="shared" si="54"/>
        <v>10</v>
      </c>
      <c r="G94" s="43">
        <f t="shared" si="54"/>
        <v>8</v>
      </c>
      <c r="H94" s="43">
        <f t="shared" si="54"/>
        <v>17</v>
      </c>
      <c r="I94" s="43">
        <f t="shared" si="54"/>
        <v>8</v>
      </c>
      <c r="J94" s="43">
        <f t="shared" si="54"/>
        <v>7</v>
      </c>
      <c r="K94" s="43">
        <f t="shared" si="54"/>
        <v>13</v>
      </c>
      <c r="L94" s="43">
        <f t="shared" si="54"/>
        <v>7</v>
      </c>
      <c r="M94" s="43">
        <f t="shared" si="54"/>
        <v>6</v>
      </c>
      <c r="N94" s="43">
        <f t="shared" si="54"/>
        <v>12</v>
      </c>
      <c r="O94" s="43">
        <f t="shared" si="54"/>
        <v>12</v>
      </c>
      <c r="P94" s="95">
        <f>SUM(D94:O94)</f>
        <v>117</v>
      </c>
      <c r="Q94" s="58"/>
    </row>
    <row r="95" spans="1:16" ht="32.25" customHeight="1" thickBot="1">
      <c r="A95" s="224"/>
      <c r="B95" s="243"/>
      <c r="C95" s="78" t="s">
        <v>19</v>
      </c>
      <c r="D95" s="79">
        <f>D93/D94</f>
        <v>172.14285714285714</v>
      </c>
      <c r="E95" s="79">
        <f aca="true" t="shared" si="55" ref="E95:O95">E93/E94</f>
        <v>105.2</v>
      </c>
      <c r="F95" s="79">
        <f t="shared" si="55"/>
        <v>98.3</v>
      </c>
      <c r="G95" s="79">
        <f t="shared" si="55"/>
        <v>118.875</v>
      </c>
      <c r="H95" s="79">
        <f t="shared" si="55"/>
        <v>57.8235294117647</v>
      </c>
      <c r="I95" s="79">
        <f t="shared" si="55"/>
        <v>150.75</v>
      </c>
      <c r="J95" s="79">
        <f>J93/J94</f>
        <v>175.28571428571428</v>
      </c>
      <c r="K95" s="79">
        <f t="shared" si="55"/>
        <v>92.15384615384616</v>
      </c>
      <c r="L95" s="79">
        <f t="shared" si="55"/>
        <v>170</v>
      </c>
      <c r="M95" s="79">
        <f t="shared" si="55"/>
        <v>187.16666666666666</v>
      </c>
      <c r="N95" s="79">
        <f t="shared" si="55"/>
        <v>92.5</v>
      </c>
      <c r="O95" s="79">
        <f t="shared" si="55"/>
        <v>109.41666666666667</v>
      </c>
      <c r="P95" s="80">
        <f>P93/P94</f>
        <v>100.35042735042735</v>
      </c>
    </row>
    <row r="96" spans="1:16" ht="30" customHeight="1">
      <c r="A96" s="222">
        <v>27</v>
      </c>
      <c r="B96" s="236" t="s">
        <v>72</v>
      </c>
      <c r="C96" s="66" t="s">
        <v>65</v>
      </c>
      <c r="D96" s="117">
        <v>11594</v>
      </c>
      <c r="E96" s="117">
        <v>10472</v>
      </c>
      <c r="F96" s="117">
        <v>11594</v>
      </c>
      <c r="G96" s="117">
        <v>11220</v>
      </c>
      <c r="H96" s="117">
        <v>11594</v>
      </c>
      <c r="I96" s="117">
        <v>11220</v>
      </c>
      <c r="J96" s="117">
        <v>11594</v>
      </c>
      <c r="K96" s="117">
        <v>11594</v>
      </c>
      <c r="L96" s="117">
        <v>11220</v>
      </c>
      <c r="M96" s="117">
        <v>11594</v>
      </c>
      <c r="N96" s="117">
        <v>11220</v>
      </c>
      <c r="O96" s="117">
        <v>11594</v>
      </c>
      <c r="P96" s="97">
        <f>SUM(D96:O96)</f>
        <v>136510</v>
      </c>
    </row>
    <row r="97" spans="1:16" ht="30" customHeight="1">
      <c r="A97" s="223"/>
      <c r="B97" s="237"/>
      <c r="C97" s="69" t="s">
        <v>66</v>
      </c>
      <c r="D97" s="118">
        <v>9061</v>
      </c>
      <c r="E97" s="118">
        <v>8127</v>
      </c>
      <c r="F97" s="118">
        <v>9062</v>
      </c>
      <c r="G97" s="118">
        <v>8694</v>
      </c>
      <c r="H97" s="118">
        <v>8896</v>
      </c>
      <c r="I97" s="118">
        <v>8641</v>
      </c>
      <c r="J97" s="118">
        <v>8752</v>
      </c>
      <c r="K97" s="118">
        <v>8672</v>
      </c>
      <c r="L97" s="118">
        <v>8421</v>
      </c>
      <c r="M97" s="118">
        <v>8661</v>
      </c>
      <c r="N97" s="118">
        <v>8428</v>
      </c>
      <c r="O97" s="118">
        <v>8627</v>
      </c>
      <c r="P97" s="95">
        <f>SUM(D97:O97)</f>
        <v>104042</v>
      </c>
    </row>
    <row r="98" spans="1:16" ht="56.25" customHeight="1">
      <c r="A98" s="223"/>
      <c r="B98" s="237"/>
      <c r="C98" s="69" t="s">
        <v>34</v>
      </c>
      <c r="D98" s="43">
        <f aca="true" t="shared" si="56" ref="D98:N98">D96-D97</f>
        <v>2533</v>
      </c>
      <c r="E98" s="43">
        <f t="shared" si="56"/>
        <v>2345</v>
      </c>
      <c r="F98" s="43">
        <f t="shared" si="56"/>
        <v>2532</v>
      </c>
      <c r="G98" s="43">
        <f t="shared" si="56"/>
        <v>2526</v>
      </c>
      <c r="H98" s="43">
        <f t="shared" si="56"/>
        <v>2698</v>
      </c>
      <c r="I98" s="43">
        <f t="shared" si="56"/>
        <v>2579</v>
      </c>
      <c r="J98" s="43">
        <f t="shared" si="56"/>
        <v>2842</v>
      </c>
      <c r="K98" s="43">
        <f t="shared" si="56"/>
        <v>2922</v>
      </c>
      <c r="L98" s="43">
        <f t="shared" si="56"/>
        <v>2799</v>
      </c>
      <c r="M98" s="43">
        <f t="shared" si="56"/>
        <v>2933</v>
      </c>
      <c r="N98" s="43">
        <f t="shared" si="56"/>
        <v>2792</v>
      </c>
      <c r="O98" s="43">
        <f>O96-O97</f>
        <v>2967</v>
      </c>
      <c r="P98" s="95">
        <f>P96-P97</f>
        <v>32468</v>
      </c>
    </row>
    <row r="99" spans="1:16" ht="30" customHeight="1">
      <c r="A99" s="223"/>
      <c r="B99" s="237"/>
      <c r="C99" s="69" t="s">
        <v>35</v>
      </c>
      <c r="D99" s="43">
        <f>D66</f>
        <v>0</v>
      </c>
      <c r="E99" s="43">
        <f aca="true" t="shared" si="57" ref="E99:O99">E66</f>
        <v>1</v>
      </c>
      <c r="F99" s="43">
        <f t="shared" si="57"/>
        <v>3</v>
      </c>
      <c r="G99" s="43">
        <f t="shared" si="57"/>
        <v>1</v>
      </c>
      <c r="H99" s="43">
        <f t="shared" si="57"/>
        <v>1</v>
      </c>
      <c r="I99" s="43">
        <f t="shared" si="57"/>
        <v>4</v>
      </c>
      <c r="J99" s="43">
        <f t="shared" si="57"/>
        <v>1</v>
      </c>
      <c r="K99" s="43">
        <f t="shared" si="57"/>
        <v>1</v>
      </c>
      <c r="L99" s="43">
        <f t="shared" si="57"/>
        <v>1</v>
      </c>
      <c r="M99" s="43">
        <f t="shared" si="57"/>
        <v>0</v>
      </c>
      <c r="N99" s="43">
        <f t="shared" si="57"/>
        <v>0</v>
      </c>
      <c r="O99" s="43">
        <f t="shared" si="57"/>
        <v>1</v>
      </c>
      <c r="P99" s="95">
        <f>SUM(D99:O99)</f>
        <v>14</v>
      </c>
    </row>
    <row r="100" spans="1:16" ht="30" customHeight="1" thickBot="1">
      <c r="A100" s="224"/>
      <c r="B100" s="238"/>
      <c r="C100" s="71" t="s">
        <v>19</v>
      </c>
      <c r="D100" s="98">
        <v>0</v>
      </c>
      <c r="E100" s="98">
        <v>0</v>
      </c>
      <c r="F100" s="98">
        <v>0</v>
      </c>
      <c r="G100" s="98">
        <v>0</v>
      </c>
      <c r="H100" s="98">
        <f aca="true" t="shared" si="58" ref="H100:O100">H98/H99</f>
        <v>2698</v>
      </c>
      <c r="I100" s="98">
        <v>0</v>
      </c>
      <c r="J100" s="98">
        <f t="shared" si="58"/>
        <v>2842</v>
      </c>
      <c r="K100" s="98">
        <f t="shared" si="58"/>
        <v>2922</v>
      </c>
      <c r="L100" s="98">
        <f t="shared" si="58"/>
        <v>2799</v>
      </c>
      <c r="M100" s="98">
        <v>0</v>
      </c>
      <c r="N100" s="98">
        <v>0</v>
      </c>
      <c r="O100" s="98">
        <f t="shared" si="58"/>
        <v>2967</v>
      </c>
      <c r="P100" s="99">
        <f>P98/P99</f>
        <v>2319.1428571428573</v>
      </c>
    </row>
    <row r="101" spans="1:16" ht="30" customHeight="1">
      <c r="A101" s="222">
        <v>28</v>
      </c>
      <c r="B101" s="240" t="s">
        <v>86</v>
      </c>
      <c r="C101" s="73" t="s">
        <v>65</v>
      </c>
      <c r="D101" s="120">
        <v>372</v>
      </c>
      <c r="E101" s="120">
        <v>336</v>
      </c>
      <c r="F101" s="120">
        <v>372</v>
      </c>
      <c r="G101" s="120">
        <v>360</v>
      </c>
      <c r="H101" s="120">
        <v>372</v>
      </c>
      <c r="I101" s="120">
        <v>360</v>
      </c>
      <c r="J101" s="120">
        <v>372</v>
      </c>
      <c r="K101" s="120">
        <v>372</v>
      </c>
      <c r="L101" s="120">
        <v>360</v>
      </c>
      <c r="M101" s="120">
        <v>372</v>
      </c>
      <c r="N101" s="120">
        <v>360</v>
      </c>
      <c r="O101" s="120">
        <v>372</v>
      </c>
      <c r="P101" s="96">
        <f>SUM(D101:O101)</f>
        <v>4380</v>
      </c>
    </row>
    <row r="102" spans="1:16" ht="30" customHeight="1">
      <c r="A102" s="223"/>
      <c r="B102" s="240"/>
      <c r="C102" s="69" t="s">
        <v>66</v>
      </c>
      <c r="D102" s="118">
        <v>325</v>
      </c>
      <c r="E102" s="118">
        <v>309</v>
      </c>
      <c r="F102" s="118">
        <v>359</v>
      </c>
      <c r="G102" s="118">
        <v>338</v>
      </c>
      <c r="H102" s="118">
        <v>352</v>
      </c>
      <c r="I102" s="118">
        <v>349</v>
      </c>
      <c r="J102" s="118">
        <v>356</v>
      </c>
      <c r="K102" s="118">
        <v>366</v>
      </c>
      <c r="L102" s="118">
        <v>355</v>
      </c>
      <c r="M102" s="118">
        <v>362</v>
      </c>
      <c r="N102" s="118">
        <v>352</v>
      </c>
      <c r="O102" s="118">
        <v>360</v>
      </c>
      <c r="P102" s="95">
        <f>SUM(D102:O102)</f>
        <v>4183</v>
      </c>
    </row>
    <row r="103" spans="1:16" ht="45.75" customHeight="1">
      <c r="A103" s="223"/>
      <c r="B103" s="240"/>
      <c r="C103" s="69" t="s">
        <v>34</v>
      </c>
      <c r="D103" s="86">
        <f>D101-D102</f>
        <v>47</v>
      </c>
      <c r="E103" s="86">
        <f>E101-E102</f>
        <v>27</v>
      </c>
      <c r="F103" s="86">
        <f aca="true" t="shared" si="59" ref="F103:O103">F101-F102</f>
        <v>13</v>
      </c>
      <c r="G103" s="86">
        <f t="shared" si="59"/>
        <v>22</v>
      </c>
      <c r="H103" s="86">
        <f t="shared" si="59"/>
        <v>20</v>
      </c>
      <c r="I103" s="86">
        <f t="shared" si="59"/>
        <v>11</v>
      </c>
      <c r="J103" s="86">
        <f t="shared" si="59"/>
        <v>16</v>
      </c>
      <c r="K103" s="86">
        <f t="shared" si="59"/>
        <v>6</v>
      </c>
      <c r="L103" s="86">
        <f t="shared" si="59"/>
        <v>5</v>
      </c>
      <c r="M103" s="86">
        <f t="shared" si="59"/>
        <v>10</v>
      </c>
      <c r="N103" s="86">
        <f t="shared" si="59"/>
        <v>8</v>
      </c>
      <c r="O103" s="86">
        <f t="shared" si="59"/>
        <v>12</v>
      </c>
      <c r="P103" s="87">
        <f>P101-P102</f>
        <v>197</v>
      </c>
    </row>
    <row r="104" spans="1:16" ht="30" customHeight="1">
      <c r="A104" s="223"/>
      <c r="B104" s="240"/>
      <c r="C104" s="69" t="s">
        <v>35</v>
      </c>
      <c r="D104" s="86">
        <v>0</v>
      </c>
      <c r="E104" s="86">
        <v>0</v>
      </c>
      <c r="F104" s="86">
        <v>0</v>
      </c>
      <c r="G104" s="86">
        <v>0</v>
      </c>
      <c r="H104" s="86">
        <v>0</v>
      </c>
      <c r="I104" s="86">
        <v>1</v>
      </c>
      <c r="J104" s="86">
        <v>0</v>
      </c>
      <c r="K104" s="86">
        <v>0</v>
      </c>
      <c r="L104" s="86">
        <v>0</v>
      </c>
      <c r="M104" s="86">
        <v>0</v>
      </c>
      <c r="N104" s="86">
        <v>0</v>
      </c>
      <c r="O104" s="86">
        <v>0</v>
      </c>
      <c r="P104" s="87">
        <f>SUM(D104:O104)</f>
        <v>1</v>
      </c>
    </row>
    <row r="105" spans="1:17" ht="30" customHeight="1" thickBot="1">
      <c r="A105" s="223"/>
      <c r="B105" s="242"/>
      <c r="C105" s="69" t="s">
        <v>19</v>
      </c>
      <c r="D105" s="43">
        <v>0</v>
      </c>
      <c r="E105" s="86">
        <v>0</v>
      </c>
      <c r="F105" s="43">
        <v>0</v>
      </c>
      <c r="G105" s="43">
        <v>0</v>
      </c>
      <c r="H105" s="43">
        <v>0</v>
      </c>
      <c r="I105" s="43">
        <f>I103/I104</f>
        <v>11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v>0</v>
      </c>
      <c r="P105" s="95">
        <f>P103/P104</f>
        <v>197</v>
      </c>
      <c r="Q105" s="58"/>
    </row>
    <row r="106" spans="1:19" ht="51" customHeight="1">
      <c r="A106" s="222">
        <v>29</v>
      </c>
      <c r="B106" s="239" t="s">
        <v>103</v>
      </c>
      <c r="C106" s="66" t="s">
        <v>36</v>
      </c>
      <c r="D106" s="93">
        <f>SUM(D112,D115,D118)</f>
        <v>3675</v>
      </c>
      <c r="E106" s="93">
        <f aca="true" t="shared" si="60" ref="E106:O106">SUM(E112,E115,E118)</f>
        <v>3419</v>
      </c>
      <c r="F106" s="93">
        <f t="shared" si="60"/>
        <v>3815</v>
      </c>
      <c r="G106" s="93">
        <f t="shared" si="60"/>
        <v>3723</v>
      </c>
      <c r="H106" s="93">
        <f t="shared" si="60"/>
        <v>4010</v>
      </c>
      <c r="I106" s="93">
        <f t="shared" si="60"/>
        <v>3625</v>
      </c>
      <c r="J106" s="93">
        <f t="shared" si="60"/>
        <v>3570</v>
      </c>
      <c r="K106" s="93">
        <f t="shared" si="60"/>
        <v>3842</v>
      </c>
      <c r="L106" s="93">
        <f t="shared" si="60"/>
        <v>3679</v>
      </c>
      <c r="M106" s="93">
        <f t="shared" si="60"/>
        <v>3798</v>
      </c>
      <c r="N106" s="93">
        <f t="shared" si="60"/>
        <v>3771</v>
      </c>
      <c r="O106" s="93">
        <f t="shared" si="60"/>
        <v>3527</v>
      </c>
      <c r="P106" s="97">
        <f>SUM(D106:O106)</f>
        <v>44454</v>
      </c>
      <c r="Q106" s="234"/>
      <c r="R106" s="235"/>
      <c r="S106" s="235"/>
    </row>
    <row r="107" spans="1:19" ht="51" customHeight="1">
      <c r="A107" s="223"/>
      <c r="B107" s="240"/>
      <c r="C107" s="69" t="s">
        <v>37</v>
      </c>
      <c r="D107" s="43">
        <f>SUM(D113,D116,D119)</f>
        <v>5580</v>
      </c>
      <c r="E107" s="43">
        <f aca="true" t="shared" si="61" ref="E107:O107">SUM(E113,E116,E119)</f>
        <v>5040</v>
      </c>
      <c r="F107" s="43">
        <f t="shared" si="61"/>
        <v>5580</v>
      </c>
      <c r="G107" s="43">
        <f t="shared" si="61"/>
        <v>3600</v>
      </c>
      <c r="H107" s="43">
        <f t="shared" si="61"/>
        <v>5580</v>
      </c>
      <c r="I107" s="43">
        <f t="shared" si="61"/>
        <v>5400</v>
      </c>
      <c r="J107" s="43">
        <f t="shared" si="61"/>
        <v>5580</v>
      </c>
      <c r="K107" s="43">
        <f t="shared" si="61"/>
        <v>5580</v>
      </c>
      <c r="L107" s="43">
        <f t="shared" si="61"/>
        <v>5400</v>
      </c>
      <c r="M107" s="43">
        <f t="shared" si="61"/>
        <v>5580</v>
      </c>
      <c r="N107" s="43">
        <f t="shared" si="61"/>
        <v>5400</v>
      </c>
      <c r="O107" s="43">
        <f t="shared" si="61"/>
        <v>5580</v>
      </c>
      <c r="P107" s="95">
        <f>SUM(D107:O107)</f>
        <v>63900</v>
      </c>
      <c r="Q107" s="234"/>
      <c r="R107" s="235"/>
      <c r="S107" s="235"/>
    </row>
    <row r="108" spans="1:19" ht="51" customHeight="1" thickBot="1">
      <c r="A108" s="224"/>
      <c r="B108" s="241"/>
      <c r="C108" s="71" t="s">
        <v>19</v>
      </c>
      <c r="D108" s="72">
        <f>D106*100/D107</f>
        <v>65.86021505376344</v>
      </c>
      <c r="E108" s="72">
        <f aca="true" t="shared" si="62" ref="E108:M108">E106*100/E107</f>
        <v>67.83730158730158</v>
      </c>
      <c r="F108" s="72">
        <f t="shared" si="62"/>
        <v>68.36917562724014</v>
      </c>
      <c r="G108" s="72">
        <f t="shared" si="62"/>
        <v>103.41666666666667</v>
      </c>
      <c r="H108" s="72">
        <f t="shared" si="62"/>
        <v>71.86379928315412</v>
      </c>
      <c r="I108" s="72">
        <f t="shared" si="62"/>
        <v>67.12962962962963</v>
      </c>
      <c r="J108" s="72">
        <f t="shared" si="62"/>
        <v>63.97849462365591</v>
      </c>
      <c r="K108" s="72">
        <f t="shared" si="62"/>
        <v>68.85304659498208</v>
      </c>
      <c r="L108" s="72">
        <f t="shared" si="62"/>
        <v>68.12962962962963</v>
      </c>
      <c r="M108" s="72">
        <f t="shared" si="62"/>
        <v>68.06451612903226</v>
      </c>
      <c r="N108" s="72">
        <f>N106*100/N107</f>
        <v>69.83333333333333</v>
      </c>
      <c r="O108" s="72">
        <f>O106*100/O107</f>
        <v>63.2078853046595</v>
      </c>
      <c r="P108" s="53">
        <f>P106*100/P107</f>
        <v>69.5680751173709</v>
      </c>
      <c r="Q108" s="234"/>
      <c r="R108" s="235"/>
      <c r="S108" s="235"/>
    </row>
    <row r="109" spans="1:16" ht="36" customHeight="1">
      <c r="A109" s="222">
        <v>30</v>
      </c>
      <c r="B109" s="239" t="s">
        <v>57</v>
      </c>
      <c r="C109" s="66" t="s">
        <v>36</v>
      </c>
      <c r="D109" s="93">
        <f aca="true" t="shared" si="63" ref="D109:I109">SUM(D82,D87)</f>
        <v>3020</v>
      </c>
      <c r="E109" s="93">
        <f t="shared" si="63"/>
        <v>2791</v>
      </c>
      <c r="F109" s="93">
        <f t="shared" si="63"/>
        <v>2938</v>
      </c>
      <c r="G109" s="93">
        <f t="shared" si="63"/>
        <v>2874</v>
      </c>
      <c r="H109" s="93">
        <f t="shared" si="63"/>
        <v>3133</v>
      </c>
      <c r="I109" s="93">
        <f t="shared" si="63"/>
        <v>3031</v>
      </c>
      <c r="J109" s="93">
        <f aca="true" t="shared" si="64" ref="J109:O109">SUM(J82,J87)</f>
        <v>2937</v>
      </c>
      <c r="K109" s="93">
        <f t="shared" si="64"/>
        <v>3180</v>
      </c>
      <c r="L109" s="93">
        <f t="shared" si="64"/>
        <v>3069</v>
      </c>
      <c r="M109" s="93">
        <f t="shared" si="64"/>
        <v>3061</v>
      </c>
      <c r="N109" s="93">
        <f t="shared" si="64"/>
        <v>3081</v>
      </c>
      <c r="O109" s="93">
        <f t="shared" si="64"/>
        <v>2980</v>
      </c>
      <c r="P109" s="97">
        <f>SUM(D109:O109)</f>
        <v>36095</v>
      </c>
    </row>
    <row r="110" spans="1:16" ht="36" customHeight="1">
      <c r="A110" s="223"/>
      <c r="B110" s="240"/>
      <c r="C110" s="69" t="s">
        <v>37</v>
      </c>
      <c r="D110" s="43">
        <f aca="true" t="shared" si="65" ref="D110:L110">SUM(D81,D86)</f>
        <v>3720</v>
      </c>
      <c r="E110" s="43">
        <f t="shared" si="65"/>
        <v>3360</v>
      </c>
      <c r="F110" s="43">
        <f t="shared" si="65"/>
        <v>3720</v>
      </c>
      <c r="G110" s="43">
        <f t="shared" si="65"/>
        <v>3600</v>
      </c>
      <c r="H110" s="43">
        <f t="shared" si="65"/>
        <v>3720</v>
      </c>
      <c r="I110" s="43">
        <f t="shared" si="65"/>
        <v>3600</v>
      </c>
      <c r="J110" s="43">
        <f t="shared" si="65"/>
        <v>3720</v>
      </c>
      <c r="K110" s="43">
        <f t="shared" si="65"/>
        <v>3720</v>
      </c>
      <c r="L110" s="43">
        <f t="shared" si="65"/>
        <v>3600</v>
      </c>
      <c r="M110" s="43">
        <v>3720</v>
      </c>
      <c r="N110" s="43">
        <v>3600</v>
      </c>
      <c r="O110" s="43">
        <v>3720</v>
      </c>
      <c r="P110" s="95">
        <f>SUM(D110:O110)</f>
        <v>43800</v>
      </c>
    </row>
    <row r="111" spans="1:16" ht="36" customHeight="1" thickBot="1">
      <c r="A111" s="224"/>
      <c r="B111" s="241"/>
      <c r="C111" s="71" t="s">
        <v>19</v>
      </c>
      <c r="D111" s="72">
        <f>D109*100/D110</f>
        <v>81.18279569892474</v>
      </c>
      <c r="E111" s="72">
        <f aca="true" t="shared" si="66" ref="E111:O111">E109*100/E110</f>
        <v>83.06547619047619</v>
      </c>
      <c r="F111" s="72">
        <f t="shared" si="66"/>
        <v>78.97849462365592</v>
      </c>
      <c r="G111" s="72">
        <f t="shared" si="66"/>
        <v>79.83333333333333</v>
      </c>
      <c r="H111" s="72">
        <f t="shared" si="66"/>
        <v>84.22043010752688</v>
      </c>
      <c r="I111" s="72">
        <f t="shared" si="66"/>
        <v>84.19444444444444</v>
      </c>
      <c r="J111" s="72">
        <f t="shared" si="66"/>
        <v>78.95161290322581</v>
      </c>
      <c r="K111" s="72">
        <f t="shared" si="66"/>
        <v>85.48387096774194</v>
      </c>
      <c r="L111" s="72">
        <f t="shared" si="66"/>
        <v>85.25</v>
      </c>
      <c r="M111" s="72">
        <f t="shared" si="66"/>
        <v>82.28494623655914</v>
      </c>
      <c r="N111" s="72">
        <f>N109*100/N110</f>
        <v>85.58333333333333</v>
      </c>
      <c r="O111" s="72">
        <f t="shared" si="66"/>
        <v>80.10752688172043</v>
      </c>
      <c r="P111" s="53">
        <f>P109*100/P110</f>
        <v>82.40867579908675</v>
      </c>
    </row>
    <row r="112" spans="1:16" ht="36" customHeight="1">
      <c r="A112" s="222">
        <v>31</v>
      </c>
      <c r="B112" s="242" t="s">
        <v>56</v>
      </c>
      <c r="C112" s="73" t="s">
        <v>36</v>
      </c>
      <c r="D112" s="42">
        <f>D82</f>
        <v>1551</v>
      </c>
      <c r="E112" s="42">
        <f>E82</f>
        <v>1363</v>
      </c>
      <c r="F112" s="42">
        <f>F82</f>
        <v>1508</v>
      </c>
      <c r="G112" s="42">
        <f>G82</f>
        <v>1518</v>
      </c>
      <c r="H112" s="42">
        <f>H82</f>
        <v>1537</v>
      </c>
      <c r="I112" s="42">
        <f aca="true" t="shared" si="67" ref="I112:O112">I82</f>
        <v>1559</v>
      </c>
      <c r="J112" s="42">
        <f t="shared" si="67"/>
        <v>1571</v>
      </c>
      <c r="K112" s="42">
        <f t="shared" si="67"/>
        <v>1659</v>
      </c>
      <c r="L112" s="42">
        <f t="shared" si="67"/>
        <v>1614</v>
      </c>
      <c r="M112" s="42">
        <f t="shared" si="67"/>
        <v>1641</v>
      </c>
      <c r="N112" s="42">
        <f t="shared" si="67"/>
        <v>1616</v>
      </c>
      <c r="O112" s="42">
        <f t="shared" si="67"/>
        <v>1619</v>
      </c>
      <c r="P112" s="96">
        <f>SUM(D112:O112)</f>
        <v>18756</v>
      </c>
    </row>
    <row r="113" spans="1:16" ht="36" customHeight="1">
      <c r="A113" s="223"/>
      <c r="B113" s="237"/>
      <c r="C113" s="69" t="s">
        <v>37</v>
      </c>
      <c r="D113" s="43">
        <f>D81</f>
        <v>1860</v>
      </c>
      <c r="E113" s="43">
        <f>E81</f>
        <v>1680</v>
      </c>
      <c r="F113" s="43">
        <f>F81</f>
        <v>1860</v>
      </c>
      <c r="G113" s="43">
        <f>G81</f>
        <v>1800</v>
      </c>
      <c r="H113" s="43">
        <f>H81</f>
        <v>1860</v>
      </c>
      <c r="I113" s="43">
        <f aca="true" t="shared" si="68" ref="I113:O113">I81</f>
        <v>1800</v>
      </c>
      <c r="J113" s="43">
        <f t="shared" si="68"/>
        <v>1860</v>
      </c>
      <c r="K113" s="43">
        <f t="shared" si="68"/>
        <v>1860</v>
      </c>
      <c r="L113" s="43">
        <f t="shared" si="68"/>
        <v>1800</v>
      </c>
      <c r="M113" s="43">
        <f t="shared" si="68"/>
        <v>1860</v>
      </c>
      <c r="N113" s="43">
        <f t="shared" si="68"/>
        <v>1800</v>
      </c>
      <c r="O113" s="43">
        <f t="shared" si="68"/>
        <v>1860</v>
      </c>
      <c r="P113" s="95">
        <f>SUM(D113:O113)</f>
        <v>21900</v>
      </c>
    </row>
    <row r="114" spans="1:16" ht="36" customHeight="1" thickBot="1">
      <c r="A114" s="224"/>
      <c r="B114" s="243"/>
      <c r="C114" s="78" t="s">
        <v>19</v>
      </c>
      <c r="D114" s="79">
        <f>D112*100/D113</f>
        <v>83.38709677419355</v>
      </c>
      <c r="E114" s="79">
        <f>E112*100/E113</f>
        <v>81.13095238095238</v>
      </c>
      <c r="F114" s="79">
        <f aca="true" t="shared" si="69" ref="F114:O114">F112*100/F113</f>
        <v>81.0752688172043</v>
      </c>
      <c r="G114" s="79">
        <f t="shared" si="69"/>
        <v>84.33333333333333</v>
      </c>
      <c r="H114" s="79">
        <f t="shared" si="69"/>
        <v>82.63440860215054</v>
      </c>
      <c r="I114" s="79">
        <f t="shared" si="69"/>
        <v>86.61111111111111</v>
      </c>
      <c r="J114" s="79">
        <f t="shared" si="69"/>
        <v>84.46236559139786</v>
      </c>
      <c r="K114" s="79">
        <f t="shared" si="69"/>
        <v>89.19354838709677</v>
      </c>
      <c r="L114" s="105">
        <f t="shared" si="69"/>
        <v>89.66666666666667</v>
      </c>
      <c r="M114" s="79">
        <f t="shared" si="69"/>
        <v>88.2258064516129</v>
      </c>
      <c r="N114" s="79">
        <f t="shared" si="69"/>
        <v>89.77777777777777</v>
      </c>
      <c r="O114" s="79">
        <f t="shared" si="69"/>
        <v>87.04301075268818</v>
      </c>
      <c r="P114" s="80">
        <f>P112*100/P113</f>
        <v>85.64383561643835</v>
      </c>
    </row>
    <row r="115" spans="1:18" ht="43.5" customHeight="1">
      <c r="A115" s="222">
        <v>32</v>
      </c>
      <c r="B115" s="236" t="s">
        <v>55</v>
      </c>
      <c r="C115" s="66" t="s">
        <v>36</v>
      </c>
      <c r="D115" s="93">
        <f>D87</f>
        <v>1469</v>
      </c>
      <c r="E115" s="93">
        <f>E87</f>
        <v>1428</v>
      </c>
      <c r="F115" s="93">
        <f>F87</f>
        <v>1430</v>
      </c>
      <c r="G115" s="93">
        <f>G87</f>
        <v>1356</v>
      </c>
      <c r="H115" s="93">
        <f>H87</f>
        <v>1596</v>
      </c>
      <c r="I115" s="93">
        <f aca="true" t="shared" si="70" ref="I115:O115">I87</f>
        <v>1472</v>
      </c>
      <c r="J115" s="93">
        <f t="shared" si="70"/>
        <v>1366</v>
      </c>
      <c r="K115" s="93">
        <f t="shared" si="70"/>
        <v>1521</v>
      </c>
      <c r="L115" s="93">
        <f t="shared" si="70"/>
        <v>1455</v>
      </c>
      <c r="M115" s="93">
        <f t="shared" si="70"/>
        <v>1420</v>
      </c>
      <c r="N115" s="93">
        <f t="shared" si="70"/>
        <v>1465</v>
      </c>
      <c r="O115" s="93">
        <f t="shared" si="70"/>
        <v>1361</v>
      </c>
      <c r="P115" s="97">
        <f>SUM(D115:O115)</f>
        <v>17339</v>
      </c>
      <c r="Q115" s="58"/>
      <c r="R115" s="58"/>
    </row>
    <row r="116" spans="1:18" ht="43.5" customHeight="1">
      <c r="A116" s="223"/>
      <c r="B116" s="237"/>
      <c r="C116" s="69" t="s">
        <v>37</v>
      </c>
      <c r="D116" s="43">
        <f aca="true" t="shared" si="71" ref="D116:M116">D86</f>
        <v>1860</v>
      </c>
      <c r="E116" s="43">
        <f t="shared" si="71"/>
        <v>1680</v>
      </c>
      <c r="F116" s="43">
        <f t="shared" si="71"/>
        <v>1860</v>
      </c>
      <c r="G116" s="43">
        <f t="shared" si="71"/>
        <v>1800</v>
      </c>
      <c r="H116" s="43">
        <f t="shared" si="71"/>
        <v>1860</v>
      </c>
      <c r="I116" s="43">
        <f t="shared" si="71"/>
        <v>1800</v>
      </c>
      <c r="J116" s="43">
        <f t="shared" si="71"/>
        <v>1860</v>
      </c>
      <c r="K116" s="43">
        <f t="shared" si="71"/>
        <v>1860</v>
      </c>
      <c r="L116" s="43">
        <f t="shared" si="71"/>
        <v>1800</v>
      </c>
      <c r="M116" s="43">
        <f t="shared" si="71"/>
        <v>1860</v>
      </c>
      <c r="N116" s="43">
        <v>1800</v>
      </c>
      <c r="O116" s="43">
        <v>1860</v>
      </c>
      <c r="P116" s="95">
        <f>SUM(D116:O116)</f>
        <v>21900</v>
      </c>
      <c r="Q116" s="58"/>
      <c r="R116" s="58"/>
    </row>
    <row r="117" spans="1:16" ht="43.5" customHeight="1" thickBot="1">
      <c r="A117" s="224"/>
      <c r="B117" s="238"/>
      <c r="C117" s="71" t="s">
        <v>19</v>
      </c>
      <c r="D117" s="72">
        <f>D115*100/D116</f>
        <v>78.97849462365592</v>
      </c>
      <c r="E117" s="72">
        <f aca="true" t="shared" si="72" ref="E117:O117">E115*100/E116</f>
        <v>85</v>
      </c>
      <c r="F117" s="72">
        <f t="shared" si="72"/>
        <v>76.88172043010752</v>
      </c>
      <c r="G117" s="72">
        <f t="shared" si="72"/>
        <v>75.33333333333333</v>
      </c>
      <c r="H117" s="72">
        <f t="shared" si="72"/>
        <v>85.80645161290323</v>
      </c>
      <c r="I117" s="72">
        <f t="shared" si="72"/>
        <v>81.77777777777777</v>
      </c>
      <c r="J117" s="72">
        <f t="shared" si="72"/>
        <v>73.44086021505376</v>
      </c>
      <c r="K117" s="72">
        <f t="shared" si="72"/>
        <v>81.7741935483871</v>
      </c>
      <c r="L117" s="72">
        <f t="shared" si="72"/>
        <v>80.83333333333333</v>
      </c>
      <c r="M117" s="72">
        <f t="shared" si="72"/>
        <v>76.34408602150538</v>
      </c>
      <c r="N117" s="72">
        <f t="shared" si="72"/>
        <v>81.38888888888889</v>
      </c>
      <c r="O117" s="72">
        <f t="shared" si="72"/>
        <v>73.17204301075269</v>
      </c>
      <c r="P117" s="53">
        <f>P115/P116*100</f>
        <v>79.17351598173516</v>
      </c>
    </row>
    <row r="118" spans="1:16" ht="42.75" customHeight="1">
      <c r="A118" s="222">
        <v>33</v>
      </c>
      <c r="B118" s="242" t="s">
        <v>51</v>
      </c>
      <c r="C118" s="73" t="s">
        <v>36</v>
      </c>
      <c r="D118" s="42">
        <f>D92</f>
        <v>655</v>
      </c>
      <c r="E118" s="42">
        <f>E92</f>
        <v>628</v>
      </c>
      <c r="F118" s="42">
        <f>F92</f>
        <v>877</v>
      </c>
      <c r="G118" s="42">
        <f>G92</f>
        <v>849</v>
      </c>
      <c r="H118" s="42">
        <f>H92</f>
        <v>877</v>
      </c>
      <c r="I118" s="42">
        <f aca="true" t="shared" si="73" ref="I118:O118">I92</f>
        <v>594</v>
      </c>
      <c r="J118" s="42">
        <f t="shared" si="73"/>
        <v>633</v>
      </c>
      <c r="K118" s="42">
        <f t="shared" si="73"/>
        <v>662</v>
      </c>
      <c r="L118" s="42">
        <f t="shared" si="73"/>
        <v>610</v>
      </c>
      <c r="M118" s="42">
        <f t="shared" si="73"/>
        <v>737</v>
      </c>
      <c r="N118" s="42">
        <f t="shared" si="73"/>
        <v>690</v>
      </c>
      <c r="O118" s="42">
        <f t="shared" si="73"/>
        <v>547</v>
      </c>
      <c r="P118" s="96">
        <f>SUM(D118:O118)</f>
        <v>8359</v>
      </c>
    </row>
    <row r="119" spans="1:16" ht="42.75" customHeight="1">
      <c r="A119" s="223"/>
      <c r="B119" s="237"/>
      <c r="C119" s="69" t="s">
        <v>37</v>
      </c>
      <c r="D119" s="43">
        <f>D91</f>
        <v>1860</v>
      </c>
      <c r="E119" s="43">
        <f>E91</f>
        <v>1680</v>
      </c>
      <c r="F119" s="43">
        <f>F91</f>
        <v>1860</v>
      </c>
      <c r="G119" s="43" t="str">
        <f>G91</f>
        <v>1800</v>
      </c>
      <c r="H119" s="43">
        <f>H91</f>
        <v>1860</v>
      </c>
      <c r="I119" s="43">
        <f aca="true" t="shared" si="74" ref="I119:O119">I91</f>
        <v>1800</v>
      </c>
      <c r="J119" s="43">
        <f t="shared" si="74"/>
        <v>1860</v>
      </c>
      <c r="K119" s="43">
        <f t="shared" si="74"/>
        <v>1860</v>
      </c>
      <c r="L119" s="43">
        <f t="shared" si="74"/>
        <v>1800</v>
      </c>
      <c r="M119" s="43">
        <f t="shared" si="74"/>
        <v>1860</v>
      </c>
      <c r="N119" s="43">
        <f t="shared" si="74"/>
        <v>1800</v>
      </c>
      <c r="O119" s="43">
        <f t="shared" si="74"/>
        <v>1860</v>
      </c>
      <c r="P119" s="95">
        <f>SUM(D119:O119)</f>
        <v>20100</v>
      </c>
    </row>
    <row r="120" spans="1:16" ht="42.75" customHeight="1" thickBot="1">
      <c r="A120" s="224"/>
      <c r="B120" s="243"/>
      <c r="C120" s="78" t="s">
        <v>19</v>
      </c>
      <c r="D120" s="79">
        <f>D118*100/D119</f>
        <v>35.215053763440864</v>
      </c>
      <c r="E120" s="79">
        <f aca="true" t="shared" si="75" ref="E120:O120">E118*100/E119</f>
        <v>37.38095238095238</v>
      </c>
      <c r="F120" s="79">
        <f t="shared" si="75"/>
        <v>47.1505376344086</v>
      </c>
      <c r="G120" s="79">
        <f t="shared" si="75"/>
        <v>47.166666666666664</v>
      </c>
      <c r="H120" s="79">
        <f t="shared" si="75"/>
        <v>47.1505376344086</v>
      </c>
      <c r="I120" s="79">
        <f t="shared" si="75"/>
        <v>33</v>
      </c>
      <c r="J120" s="79">
        <f t="shared" si="75"/>
        <v>34.03225806451613</v>
      </c>
      <c r="K120" s="79">
        <f t="shared" si="75"/>
        <v>35.59139784946237</v>
      </c>
      <c r="L120" s="105">
        <f t="shared" si="75"/>
        <v>33.888888888888886</v>
      </c>
      <c r="M120" s="79">
        <f t="shared" si="75"/>
        <v>39.623655913978496</v>
      </c>
      <c r="N120" s="79">
        <f t="shared" si="75"/>
        <v>38.333333333333336</v>
      </c>
      <c r="O120" s="79">
        <f t="shared" si="75"/>
        <v>29.408602150537636</v>
      </c>
      <c r="P120" s="80">
        <f>P118*100/P119</f>
        <v>41.58706467661692</v>
      </c>
    </row>
    <row r="121" spans="1:16" ht="47.25" customHeight="1">
      <c r="A121" s="222">
        <v>34</v>
      </c>
      <c r="B121" s="236" t="s">
        <v>73</v>
      </c>
      <c r="C121" s="66" t="s">
        <v>36</v>
      </c>
      <c r="D121" s="93">
        <f>D97</f>
        <v>9061</v>
      </c>
      <c r="E121" s="93">
        <f>E97</f>
        <v>8127</v>
      </c>
      <c r="F121" s="93">
        <f>F97</f>
        <v>9062</v>
      </c>
      <c r="G121" s="93">
        <f>G97</f>
        <v>8694</v>
      </c>
      <c r="H121" s="93">
        <f>H97</f>
        <v>8896</v>
      </c>
      <c r="I121" s="93">
        <f aca="true" t="shared" si="76" ref="I121:O121">I97</f>
        <v>8641</v>
      </c>
      <c r="J121" s="93">
        <f t="shared" si="76"/>
        <v>8752</v>
      </c>
      <c r="K121" s="93">
        <f t="shared" si="76"/>
        <v>8672</v>
      </c>
      <c r="L121" s="93">
        <f t="shared" si="76"/>
        <v>8421</v>
      </c>
      <c r="M121" s="93">
        <f t="shared" si="76"/>
        <v>8661</v>
      </c>
      <c r="N121" s="93">
        <f t="shared" si="76"/>
        <v>8428</v>
      </c>
      <c r="O121" s="93">
        <f t="shared" si="76"/>
        <v>8627</v>
      </c>
      <c r="P121" s="97">
        <f>SUM(D121:O121)</f>
        <v>104042</v>
      </c>
    </row>
    <row r="122" spans="1:16" ht="47.25" customHeight="1">
      <c r="A122" s="223"/>
      <c r="B122" s="237"/>
      <c r="C122" s="69" t="s">
        <v>37</v>
      </c>
      <c r="D122" s="43">
        <f>D96</f>
        <v>11594</v>
      </c>
      <c r="E122" s="43">
        <f>E96</f>
        <v>10472</v>
      </c>
      <c r="F122" s="43">
        <f>F96</f>
        <v>11594</v>
      </c>
      <c r="G122" s="43">
        <f>G96</f>
        <v>11220</v>
      </c>
      <c r="H122" s="43">
        <f>H96</f>
        <v>11594</v>
      </c>
      <c r="I122" s="43">
        <f aca="true" t="shared" si="77" ref="I122:O122">I96</f>
        <v>11220</v>
      </c>
      <c r="J122" s="43">
        <f t="shared" si="77"/>
        <v>11594</v>
      </c>
      <c r="K122" s="43">
        <f t="shared" si="77"/>
        <v>11594</v>
      </c>
      <c r="L122" s="43">
        <f t="shared" si="77"/>
        <v>11220</v>
      </c>
      <c r="M122" s="43">
        <f t="shared" si="77"/>
        <v>11594</v>
      </c>
      <c r="N122" s="43">
        <f t="shared" si="77"/>
        <v>11220</v>
      </c>
      <c r="O122" s="43">
        <f t="shared" si="77"/>
        <v>11594</v>
      </c>
      <c r="P122" s="95">
        <f>SUM(D122:O122)</f>
        <v>136510</v>
      </c>
    </row>
    <row r="123" spans="1:16" ht="47.25" customHeight="1" thickBot="1">
      <c r="A123" s="224"/>
      <c r="B123" s="238"/>
      <c r="C123" s="71" t="s">
        <v>19</v>
      </c>
      <c r="D123" s="72">
        <f>D121*100/D122</f>
        <v>78.1524926686217</v>
      </c>
      <c r="E123" s="72">
        <f aca="true" t="shared" si="78" ref="E123:O123">E121*100/E122</f>
        <v>77.60695187165776</v>
      </c>
      <c r="F123" s="72">
        <f t="shared" si="78"/>
        <v>78.16111781956184</v>
      </c>
      <c r="G123" s="72">
        <f t="shared" si="78"/>
        <v>77.48663101604278</v>
      </c>
      <c r="H123" s="72">
        <f t="shared" si="78"/>
        <v>76.72934276349837</v>
      </c>
      <c r="I123" s="72">
        <f t="shared" si="78"/>
        <v>77.01426024955437</v>
      </c>
      <c r="J123" s="72">
        <f t="shared" si="78"/>
        <v>75.48732102811799</v>
      </c>
      <c r="K123" s="72">
        <f t="shared" si="78"/>
        <v>74.79730895290668</v>
      </c>
      <c r="L123" s="106">
        <f t="shared" si="78"/>
        <v>75.05347593582887</v>
      </c>
      <c r="M123" s="72">
        <f t="shared" si="78"/>
        <v>74.70243229256512</v>
      </c>
      <c r="N123" s="72">
        <f t="shared" si="78"/>
        <v>75.11586452762923</v>
      </c>
      <c r="O123" s="72">
        <f t="shared" si="78"/>
        <v>74.40917716060031</v>
      </c>
      <c r="P123" s="53">
        <f>P121*100/P122</f>
        <v>76.21566185627427</v>
      </c>
    </row>
    <row r="124" spans="1:16" ht="42.75" customHeight="1">
      <c r="A124" s="222">
        <v>35</v>
      </c>
      <c r="B124" s="242" t="s">
        <v>87</v>
      </c>
      <c r="C124" s="73" t="s">
        <v>36</v>
      </c>
      <c r="D124" s="42">
        <f>D102</f>
        <v>325</v>
      </c>
      <c r="E124" s="42">
        <f>E102</f>
        <v>309</v>
      </c>
      <c r="F124" s="42">
        <f>F102</f>
        <v>359</v>
      </c>
      <c r="G124" s="42">
        <f>G102</f>
        <v>338</v>
      </c>
      <c r="H124" s="42">
        <f>H102</f>
        <v>352</v>
      </c>
      <c r="I124" s="42">
        <f aca="true" t="shared" si="79" ref="I124:O124">I102</f>
        <v>349</v>
      </c>
      <c r="J124" s="42">
        <f t="shared" si="79"/>
        <v>356</v>
      </c>
      <c r="K124" s="42">
        <f t="shared" si="79"/>
        <v>366</v>
      </c>
      <c r="L124" s="42">
        <f t="shared" si="79"/>
        <v>355</v>
      </c>
      <c r="M124" s="42">
        <f t="shared" si="79"/>
        <v>362</v>
      </c>
      <c r="N124" s="42">
        <f t="shared" si="79"/>
        <v>352</v>
      </c>
      <c r="O124" s="42">
        <f t="shared" si="79"/>
        <v>360</v>
      </c>
      <c r="P124" s="96">
        <f>SUM(D124:O124)</f>
        <v>4183</v>
      </c>
    </row>
    <row r="125" spans="1:16" ht="42.75" customHeight="1">
      <c r="A125" s="223"/>
      <c r="B125" s="237"/>
      <c r="C125" s="69" t="s">
        <v>37</v>
      </c>
      <c r="D125" s="43">
        <f>D101</f>
        <v>372</v>
      </c>
      <c r="E125" s="43">
        <f>E101</f>
        <v>336</v>
      </c>
      <c r="F125" s="43">
        <f>F101</f>
        <v>372</v>
      </c>
      <c r="G125" s="43">
        <f>G101</f>
        <v>360</v>
      </c>
      <c r="H125" s="43">
        <f>H101</f>
        <v>372</v>
      </c>
      <c r="I125" s="43">
        <f aca="true" t="shared" si="80" ref="I125:O125">I101</f>
        <v>360</v>
      </c>
      <c r="J125" s="43">
        <f t="shared" si="80"/>
        <v>372</v>
      </c>
      <c r="K125" s="43">
        <f t="shared" si="80"/>
        <v>372</v>
      </c>
      <c r="L125" s="43">
        <f t="shared" si="80"/>
        <v>360</v>
      </c>
      <c r="M125" s="43">
        <f t="shared" si="80"/>
        <v>372</v>
      </c>
      <c r="N125" s="43">
        <f t="shared" si="80"/>
        <v>360</v>
      </c>
      <c r="O125" s="43">
        <f t="shared" si="80"/>
        <v>372</v>
      </c>
      <c r="P125" s="95">
        <f>SUM(D125:O125)</f>
        <v>4380</v>
      </c>
    </row>
    <row r="126" spans="1:16" ht="42.75" customHeight="1" thickBot="1">
      <c r="A126" s="223"/>
      <c r="B126" s="243"/>
      <c r="C126" s="78" t="s">
        <v>19</v>
      </c>
      <c r="D126" s="79">
        <f>D124*100/D125</f>
        <v>87.36559139784946</v>
      </c>
      <c r="E126" s="79">
        <f aca="true" t="shared" si="81" ref="E126:O126">E124*100/E125</f>
        <v>91.96428571428571</v>
      </c>
      <c r="F126" s="79">
        <f t="shared" si="81"/>
        <v>96.50537634408602</v>
      </c>
      <c r="G126" s="79">
        <f t="shared" si="81"/>
        <v>93.88888888888889</v>
      </c>
      <c r="H126" s="79">
        <f t="shared" si="81"/>
        <v>94.6236559139785</v>
      </c>
      <c r="I126" s="79">
        <f t="shared" si="81"/>
        <v>96.94444444444444</v>
      </c>
      <c r="J126" s="79">
        <f t="shared" si="81"/>
        <v>95.6989247311828</v>
      </c>
      <c r="K126" s="79">
        <f t="shared" si="81"/>
        <v>98.38709677419355</v>
      </c>
      <c r="L126" s="79">
        <f t="shared" si="81"/>
        <v>98.61111111111111</v>
      </c>
      <c r="M126" s="79">
        <f t="shared" si="81"/>
        <v>97.31182795698925</v>
      </c>
      <c r="N126" s="79">
        <f t="shared" si="81"/>
        <v>97.77777777777777</v>
      </c>
      <c r="O126" s="79">
        <f t="shared" si="81"/>
        <v>96.7741935483871</v>
      </c>
      <c r="P126" s="80">
        <f>P124*100/P125</f>
        <v>95.50228310502283</v>
      </c>
    </row>
    <row r="127" spans="1:19" ht="42.75" customHeight="1">
      <c r="A127" s="222">
        <v>36</v>
      </c>
      <c r="B127" s="236" t="s">
        <v>104</v>
      </c>
      <c r="C127" s="66" t="s">
        <v>33</v>
      </c>
      <c r="D127" s="93">
        <f aca="true" t="shared" si="82" ref="D127:N128">SUM(D133,D136,D139)</f>
        <v>36</v>
      </c>
      <c r="E127" s="93">
        <f t="shared" si="82"/>
        <v>51</v>
      </c>
      <c r="F127" s="93">
        <f t="shared" si="82"/>
        <v>43</v>
      </c>
      <c r="G127" s="93">
        <f t="shared" si="82"/>
        <v>40</v>
      </c>
      <c r="H127" s="93">
        <f t="shared" si="82"/>
        <v>43</v>
      </c>
      <c r="I127" s="93">
        <f aca="true" t="shared" si="83" ref="I127:O127">SUM(I133,I136,I139)</f>
        <v>51</v>
      </c>
      <c r="J127" s="93">
        <f t="shared" si="83"/>
        <v>42</v>
      </c>
      <c r="K127" s="93">
        <f t="shared" si="83"/>
        <v>44</v>
      </c>
      <c r="L127" s="93">
        <f t="shared" si="83"/>
        <v>38</v>
      </c>
      <c r="M127" s="93">
        <f t="shared" si="83"/>
        <v>52</v>
      </c>
      <c r="N127" s="93">
        <f t="shared" si="83"/>
        <v>31</v>
      </c>
      <c r="O127" s="93">
        <f t="shared" si="83"/>
        <v>47</v>
      </c>
      <c r="P127" s="97">
        <f>SUM(D127:O127)</f>
        <v>518</v>
      </c>
      <c r="Q127" s="234"/>
      <c r="R127" s="235"/>
      <c r="S127" s="235"/>
    </row>
    <row r="128" spans="1:19" ht="42.75" customHeight="1">
      <c r="A128" s="223"/>
      <c r="B128" s="237"/>
      <c r="C128" s="69" t="s">
        <v>39</v>
      </c>
      <c r="D128" s="43">
        <f t="shared" si="82"/>
        <v>180</v>
      </c>
      <c r="E128" s="43">
        <f t="shared" si="82"/>
        <v>180</v>
      </c>
      <c r="F128" s="43">
        <f t="shared" si="82"/>
        <v>180</v>
      </c>
      <c r="G128" s="43">
        <f t="shared" si="82"/>
        <v>180</v>
      </c>
      <c r="H128" s="43">
        <f t="shared" si="82"/>
        <v>180</v>
      </c>
      <c r="I128" s="43">
        <f t="shared" si="82"/>
        <v>180</v>
      </c>
      <c r="J128" s="43">
        <f t="shared" si="82"/>
        <v>180</v>
      </c>
      <c r="K128" s="43">
        <f t="shared" si="82"/>
        <v>180</v>
      </c>
      <c r="L128" s="43">
        <f t="shared" si="82"/>
        <v>180</v>
      </c>
      <c r="M128" s="43">
        <f t="shared" si="82"/>
        <v>180</v>
      </c>
      <c r="N128" s="43">
        <f t="shared" si="82"/>
        <v>180</v>
      </c>
      <c r="O128" s="43">
        <v>180</v>
      </c>
      <c r="P128" s="95">
        <f>SUM(D128:O128)</f>
        <v>2160</v>
      </c>
      <c r="Q128" s="234"/>
      <c r="R128" s="235"/>
      <c r="S128" s="235"/>
    </row>
    <row r="129" spans="1:19" ht="42.75" customHeight="1" thickBot="1">
      <c r="A129" s="224"/>
      <c r="B129" s="238"/>
      <c r="C129" s="71" t="s">
        <v>19</v>
      </c>
      <c r="D129" s="72">
        <f>D127/D128</f>
        <v>0.2</v>
      </c>
      <c r="E129" s="72">
        <f aca="true" t="shared" si="84" ref="E129:O129">E127/E128</f>
        <v>0.2833333333333333</v>
      </c>
      <c r="F129" s="72">
        <f t="shared" si="84"/>
        <v>0.2388888888888889</v>
      </c>
      <c r="G129" s="72">
        <f t="shared" si="84"/>
        <v>0.2222222222222222</v>
      </c>
      <c r="H129" s="72">
        <f t="shared" si="84"/>
        <v>0.2388888888888889</v>
      </c>
      <c r="I129" s="72">
        <f t="shared" si="84"/>
        <v>0.2833333333333333</v>
      </c>
      <c r="J129" s="72">
        <f t="shared" si="84"/>
        <v>0.23333333333333334</v>
      </c>
      <c r="K129" s="72">
        <f t="shared" si="84"/>
        <v>0.24444444444444444</v>
      </c>
      <c r="L129" s="106">
        <f t="shared" si="84"/>
        <v>0.2111111111111111</v>
      </c>
      <c r="M129" s="72">
        <f t="shared" si="84"/>
        <v>0.28888888888888886</v>
      </c>
      <c r="N129" s="72">
        <f t="shared" si="84"/>
        <v>0.17222222222222222</v>
      </c>
      <c r="O129" s="72">
        <f t="shared" si="84"/>
        <v>0.2611111111111111</v>
      </c>
      <c r="P129" s="53">
        <f>P127/P128</f>
        <v>0.23981481481481481</v>
      </c>
      <c r="Q129" s="234"/>
      <c r="R129" s="235"/>
      <c r="S129" s="235"/>
    </row>
    <row r="130" spans="1:16" ht="39.75" customHeight="1">
      <c r="A130" s="222">
        <v>37</v>
      </c>
      <c r="B130" s="239" t="s">
        <v>54</v>
      </c>
      <c r="C130" s="66" t="s">
        <v>33</v>
      </c>
      <c r="D130" s="93">
        <f aca="true" t="shared" si="85" ref="D130:K131">D133+D136</f>
        <v>29</v>
      </c>
      <c r="E130" s="93">
        <f t="shared" si="85"/>
        <v>41</v>
      </c>
      <c r="F130" s="93">
        <f t="shared" si="85"/>
        <v>33</v>
      </c>
      <c r="G130" s="93">
        <f t="shared" si="85"/>
        <v>32</v>
      </c>
      <c r="H130" s="93">
        <f t="shared" si="85"/>
        <v>26</v>
      </c>
      <c r="I130" s="93">
        <f aca="true" t="shared" si="86" ref="I130:O130">I133+I136</f>
        <v>43</v>
      </c>
      <c r="J130" s="93">
        <f t="shared" si="86"/>
        <v>35</v>
      </c>
      <c r="K130" s="93">
        <f t="shared" si="86"/>
        <v>31</v>
      </c>
      <c r="L130" s="93">
        <f t="shared" si="86"/>
        <v>31</v>
      </c>
      <c r="M130" s="93">
        <f t="shared" si="86"/>
        <v>46</v>
      </c>
      <c r="N130" s="93">
        <f t="shared" si="86"/>
        <v>19</v>
      </c>
      <c r="O130" s="93">
        <f t="shared" si="86"/>
        <v>35</v>
      </c>
      <c r="P130" s="97">
        <f>SUM(D130:O130)</f>
        <v>401</v>
      </c>
    </row>
    <row r="131" spans="1:16" ht="39.75" customHeight="1">
      <c r="A131" s="223"/>
      <c r="B131" s="255"/>
      <c r="C131" s="69" t="s">
        <v>39</v>
      </c>
      <c r="D131" s="43">
        <f t="shared" si="85"/>
        <v>120</v>
      </c>
      <c r="E131" s="43">
        <f t="shared" si="85"/>
        <v>120</v>
      </c>
      <c r="F131" s="43">
        <f t="shared" si="85"/>
        <v>120</v>
      </c>
      <c r="G131" s="43">
        <f t="shared" si="85"/>
        <v>120</v>
      </c>
      <c r="H131" s="43">
        <f t="shared" si="85"/>
        <v>120</v>
      </c>
      <c r="I131" s="43">
        <f t="shared" si="85"/>
        <v>120</v>
      </c>
      <c r="J131" s="43">
        <f t="shared" si="85"/>
        <v>120</v>
      </c>
      <c r="K131" s="43">
        <f t="shared" si="85"/>
        <v>120</v>
      </c>
      <c r="L131" s="43">
        <v>120</v>
      </c>
      <c r="M131" s="43">
        <v>120</v>
      </c>
      <c r="N131" s="43">
        <v>120</v>
      </c>
      <c r="O131" s="43">
        <v>120</v>
      </c>
      <c r="P131" s="95">
        <f>SUM(D131:O131)</f>
        <v>1440</v>
      </c>
    </row>
    <row r="132" spans="1:16" ht="39.75" customHeight="1" thickBot="1">
      <c r="A132" s="224"/>
      <c r="B132" s="256"/>
      <c r="C132" s="71" t="s">
        <v>19</v>
      </c>
      <c r="D132" s="72">
        <f>D130/D131</f>
        <v>0.24166666666666667</v>
      </c>
      <c r="E132" s="72">
        <f aca="true" t="shared" si="87" ref="E132:O132">E130/E131</f>
        <v>0.3416666666666667</v>
      </c>
      <c r="F132" s="72">
        <f t="shared" si="87"/>
        <v>0.275</v>
      </c>
      <c r="G132" s="72">
        <f t="shared" si="87"/>
        <v>0.26666666666666666</v>
      </c>
      <c r="H132" s="72">
        <f t="shared" si="87"/>
        <v>0.21666666666666667</v>
      </c>
      <c r="I132" s="72">
        <f t="shared" si="87"/>
        <v>0.35833333333333334</v>
      </c>
      <c r="J132" s="72">
        <f t="shared" si="87"/>
        <v>0.2916666666666667</v>
      </c>
      <c r="K132" s="72">
        <f t="shared" si="87"/>
        <v>0.25833333333333336</v>
      </c>
      <c r="L132" s="106">
        <f t="shared" si="87"/>
        <v>0.25833333333333336</v>
      </c>
      <c r="M132" s="72">
        <f t="shared" si="87"/>
        <v>0.38333333333333336</v>
      </c>
      <c r="N132" s="72">
        <f t="shared" si="87"/>
        <v>0.15833333333333333</v>
      </c>
      <c r="O132" s="72">
        <f t="shared" si="87"/>
        <v>0.2916666666666667</v>
      </c>
      <c r="P132" s="53">
        <f>P130/P131</f>
        <v>0.27847222222222223</v>
      </c>
    </row>
    <row r="133" spans="1:16" ht="32.25" customHeight="1">
      <c r="A133" s="222">
        <v>38</v>
      </c>
      <c r="B133" s="242" t="s">
        <v>52</v>
      </c>
      <c r="C133" s="73" t="s">
        <v>33</v>
      </c>
      <c r="D133" s="42">
        <f aca="true" t="shared" si="88" ref="D133:O133">D84</f>
        <v>15</v>
      </c>
      <c r="E133" s="42">
        <f t="shared" si="88"/>
        <v>18</v>
      </c>
      <c r="F133" s="42">
        <f t="shared" si="88"/>
        <v>10</v>
      </c>
      <c r="G133" s="42">
        <f t="shared" si="88"/>
        <v>16</v>
      </c>
      <c r="H133" s="42">
        <f t="shared" si="88"/>
        <v>11</v>
      </c>
      <c r="I133" s="42">
        <f t="shared" si="88"/>
        <v>15</v>
      </c>
      <c r="J133" s="42">
        <f t="shared" si="88"/>
        <v>16</v>
      </c>
      <c r="K133" s="42">
        <f t="shared" si="88"/>
        <v>11</v>
      </c>
      <c r="L133" s="42">
        <f t="shared" si="88"/>
        <v>11</v>
      </c>
      <c r="M133" s="42">
        <f t="shared" si="88"/>
        <v>26</v>
      </c>
      <c r="N133" s="42">
        <f t="shared" si="88"/>
        <v>4</v>
      </c>
      <c r="O133" s="42">
        <f t="shared" si="88"/>
        <v>15</v>
      </c>
      <c r="P133" s="96">
        <f>SUM(D133:O133)</f>
        <v>168</v>
      </c>
    </row>
    <row r="134" spans="1:16" ht="32.25" customHeight="1">
      <c r="A134" s="223"/>
      <c r="B134" s="237"/>
      <c r="C134" s="69" t="s">
        <v>39</v>
      </c>
      <c r="D134" s="135">
        <v>60</v>
      </c>
      <c r="E134" s="135">
        <v>60</v>
      </c>
      <c r="F134" s="135">
        <v>60</v>
      </c>
      <c r="G134" s="135">
        <v>60</v>
      </c>
      <c r="H134" s="135">
        <v>60</v>
      </c>
      <c r="I134" s="135">
        <v>60</v>
      </c>
      <c r="J134" s="135">
        <v>60</v>
      </c>
      <c r="K134" s="135">
        <v>60</v>
      </c>
      <c r="L134" s="135">
        <v>60</v>
      </c>
      <c r="M134" s="135">
        <v>60</v>
      </c>
      <c r="N134" s="135">
        <v>60</v>
      </c>
      <c r="O134" s="135">
        <v>60</v>
      </c>
      <c r="P134" s="95">
        <f>SUM(D134:O134)</f>
        <v>720</v>
      </c>
    </row>
    <row r="135" spans="1:16" ht="32.25" customHeight="1" thickBot="1">
      <c r="A135" s="224"/>
      <c r="B135" s="243"/>
      <c r="C135" s="78" t="s">
        <v>19</v>
      </c>
      <c r="D135" s="79">
        <f>D133/D134</f>
        <v>0.25</v>
      </c>
      <c r="E135" s="79">
        <f aca="true" t="shared" si="89" ref="E135:O135">E133/E134</f>
        <v>0.3</v>
      </c>
      <c r="F135" s="79">
        <f t="shared" si="89"/>
        <v>0.16666666666666666</v>
      </c>
      <c r="G135" s="79">
        <f t="shared" si="89"/>
        <v>0.26666666666666666</v>
      </c>
      <c r="H135" s="79">
        <f t="shared" si="89"/>
        <v>0.18333333333333332</v>
      </c>
      <c r="I135" s="79">
        <f t="shared" si="89"/>
        <v>0.25</v>
      </c>
      <c r="J135" s="79">
        <f t="shared" si="89"/>
        <v>0.26666666666666666</v>
      </c>
      <c r="K135" s="79">
        <f t="shared" si="89"/>
        <v>0.18333333333333332</v>
      </c>
      <c r="L135" s="105">
        <f t="shared" si="89"/>
        <v>0.18333333333333332</v>
      </c>
      <c r="M135" s="79">
        <f t="shared" si="89"/>
        <v>0.43333333333333335</v>
      </c>
      <c r="N135" s="79">
        <f t="shared" si="89"/>
        <v>0.06666666666666667</v>
      </c>
      <c r="O135" s="79">
        <f t="shared" si="89"/>
        <v>0.25</v>
      </c>
      <c r="P135" s="80">
        <f>P133/P134</f>
        <v>0.23333333333333334</v>
      </c>
    </row>
    <row r="136" spans="1:16" ht="42.75" customHeight="1">
      <c r="A136" s="222">
        <v>39</v>
      </c>
      <c r="B136" s="236" t="s">
        <v>53</v>
      </c>
      <c r="C136" s="66" t="s">
        <v>33</v>
      </c>
      <c r="D136" s="93">
        <f aca="true" t="shared" si="90" ref="D136:L136">D89</f>
        <v>14</v>
      </c>
      <c r="E136" s="93">
        <f t="shared" si="90"/>
        <v>23</v>
      </c>
      <c r="F136" s="93">
        <f t="shared" si="90"/>
        <v>23</v>
      </c>
      <c r="G136" s="93">
        <f t="shared" si="90"/>
        <v>16</v>
      </c>
      <c r="H136" s="93">
        <f t="shared" si="90"/>
        <v>15</v>
      </c>
      <c r="I136" s="93">
        <f t="shared" si="90"/>
        <v>28</v>
      </c>
      <c r="J136" s="93">
        <f t="shared" si="90"/>
        <v>19</v>
      </c>
      <c r="K136" s="93">
        <f t="shared" si="90"/>
        <v>20</v>
      </c>
      <c r="L136" s="93">
        <f t="shared" si="90"/>
        <v>20</v>
      </c>
      <c r="M136" s="93">
        <f>M89</f>
        <v>20</v>
      </c>
      <c r="N136" s="93">
        <f>N89</f>
        <v>15</v>
      </c>
      <c r="O136" s="93">
        <f>O89</f>
        <v>20</v>
      </c>
      <c r="P136" s="97">
        <f>SUM(D136:O136)</f>
        <v>233</v>
      </c>
    </row>
    <row r="137" spans="1:16" ht="42.75" customHeight="1">
      <c r="A137" s="223"/>
      <c r="B137" s="237"/>
      <c r="C137" s="69" t="s">
        <v>39</v>
      </c>
      <c r="D137" s="43">
        <v>60</v>
      </c>
      <c r="E137" s="43">
        <v>60</v>
      </c>
      <c r="F137" s="43">
        <v>60</v>
      </c>
      <c r="G137" s="43">
        <v>60</v>
      </c>
      <c r="H137" s="43">
        <v>60</v>
      </c>
      <c r="I137" s="43">
        <v>60</v>
      </c>
      <c r="J137" s="43">
        <v>60</v>
      </c>
      <c r="K137" s="43">
        <v>60</v>
      </c>
      <c r="L137" s="43">
        <v>60</v>
      </c>
      <c r="M137" s="43">
        <v>60</v>
      </c>
      <c r="N137" s="43">
        <v>60</v>
      </c>
      <c r="O137" s="43">
        <v>60</v>
      </c>
      <c r="P137" s="95">
        <f>SUM(D137:O137)</f>
        <v>720</v>
      </c>
    </row>
    <row r="138" spans="1:16" ht="42.75" customHeight="1" thickBot="1">
      <c r="A138" s="224"/>
      <c r="B138" s="238"/>
      <c r="C138" s="71" t="s">
        <v>19</v>
      </c>
      <c r="D138" s="72">
        <f>D136/D137</f>
        <v>0.23333333333333334</v>
      </c>
      <c r="E138" s="72">
        <f aca="true" t="shared" si="91" ref="E138:O138">E136/E137</f>
        <v>0.38333333333333336</v>
      </c>
      <c r="F138" s="72">
        <f>F136/F137</f>
        <v>0.38333333333333336</v>
      </c>
      <c r="G138" s="72">
        <f t="shared" si="91"/>
        <v>0.26666666666666666</v>
      </c>
      <c r="H138" s="72">
        <f t="shared" si="91"/>
        <v>0.25</v>
      </c>
      <c r="I138" s="72">
        <f t="shared" si="91"/>
        <v>0.4666666666666667</v>
      </c>
      <c r="J138" s="72">
        <f t="shared" si="91"/>
        <v>0.31666666666666665</v>
      </c>
      <c r="K138" s="72">
        <f t="shared" si="91"/>
        <v>0.3333333333333333</v>
      </c>
      <c r="L138" s="106">
        <f t="shared" si="91"/>
        <v>0.3333333333333333</v>
      </c>
      <c r="M138" s="72">
        <f t="shared" si="91"/>
        <v>0.3333333333333333</v>
      </c>
      <c r="N138" s="72">
        <f t="shared" si="91"/>
        <v>0.25</v>
      </c>
      <c r="O138" s="72">
        <f t="shared" si="91"/>
        <v>0.3333333333333333</v>
      </c>
      <c r="P138" s="53">
        <f>P136/P137</f>
        <v>0.3236111111111111</v>
      </c>
    </row>
    <row r="139" spans="1:16" ht="39.75" customHeight="1">
      <c r="A139" s="222">
        <v>40</v>
      </c>
      <c r="B139" s="242" t="s">
        <v>38</v>
      </c>
      <c r="C139" s="73" t="s">
        <v>33</v>
      </c>
      <c r="D139" s="42">
        <f aca="true" t="shared" si="92" ref="D139:O139">D94</f>
        <v>7</v>
      </c>
      <c r="E139" s="42">
        <f t="shared" si="92"/>
        <v>10</v>
      </c>
      <c r="F139" s="42">
        <f t="shared" si="92"/>
        <v>10</v>
      </c>
      <c r="G139" s="42">
        <f t="shared" si="92"/>
        <v>8</v>
      </c>
      <c r="H139" s="42">
        <f t="shared" si="92"/>
        <v>17</v>
      </c>
      <c r="I139" s="42">
        <f t="shared" si="92"/>
        <v>8</v>
      </c>
      <c r="J139" s="42">
        <f t="shared" si="92"/>
        <v>7</v>
      </c>
      <c r="K139" s="42">
        <f t="shared" si="92"/>
        <v>13</v>
      </c>
      <c r="L139" s="42">
        <f t="shared" si="92"/>
        <v>7</v>
      </c>
      <c r="M139" s="42">
        <f t="shared" si="92"/>
        <v>6</v>
      </c>
      <c r="N139" s="42">
        <f t="shared" si="92"/>
        <v>12</v>
      </c>
      <c r="O139" s="42">
        <f t="shared" si="92"/>
        <v>12</v>
      </c>
      <c r="P139" s="96">
        <f>SUM(D139:O139)</f>
        <v>117</v>
      </c>
    </row>
    <row r="140" spans="1:16" ht="39.75" customHeight="1">
      <c r="A140" s="223"/>
      <c r="B140" s="237"/>
      <c r="C140" s="69" t="s">
        <v>39</v>
      </c>
      <c r="D140" s="43">
        <v>60</v>
      </c>
      <c r="E140" s="43">
        <v>60</v>
      </c>
      <c r="F140" s="43">
        <v>60</v>
      </c>
      <c r="G140" s="43">
        <v>60</v>
      </c>
      <c r="H140" s="43">
        <v>60</v>
      </c>
      <c r="I140" s="43">
        <v>60</v>
      </c>
      <c r="J140" s="43">
        <v>60</v>
      </c>
      <c r="K140" s="43">
        <v>60</v>
      </c>
      <c r="L140" s="43">
        <v>60</v>
      </c>
      <c r="M140" s="43">
        <v>60</v>
      </c>
      <c r="N140" s="43">
        <v>60</v>
      </c>
      <c r="O140" s="43">
        <v>60</v>
      </c>
      <c r="P140" s="95">
        <f>SUM(D140:O140)</f>
        <v>720</v>
      </c>
    </row>
    <row r="141" spans="1:55" ht="39.75" customHeight="1" thickBot="1">
      <c r="A141" s="224"/>
      <c r="B141" s="243"/>
      <c r="C141" s="78" t="s">
        <v>19</v>
      </c>
      <c r="D141" s="79">
        <f>D139/D140</f>
        <v>0.11666666666666667</v>
      </c>
      <c r="E141" s="79">
        <f aca="true" t="shared" si="93" ref="E141:P141">E139/E140</f>
        <v>0.16666666666666666</v>
      </c>
      <c r="F141" s="79">
        <f>F139/F140</f>
        <v>0.16666666666666666</v>
      </c>
      <c r="G141" s="79">
        <f t="shared" si="93"/>
        <v>0.13333333333333333</v>
      </c>
      <c r="H141" s="79">
        <f t="shared" si="93"/>
        <v>0.2833333333333333</v>
      </c>
      <c r="I141" s="79">
        <f t="shared" si="93"/>
        <v>0.13333333333333333</v>
      </c>
      <c r="J141" s="79">
        <f t="shared" si="93"/>
        <v>0.11666666666666667</v>
      </c>
      <c r="K141" s="79">
        <f t="shared" si="93"/>
        <v>0.21666666666666667</v>
      </c>
      <c r="L141" s="79">
        <f t="shared" si="93"/>
        <v>0.11666666666666667</v>
      </c>
      <c r="M141" s="79">
        <f t="shared" si="93"/>
        <v>0.1</v>
      </c>
      <c r="N141" s="79">
        <f t="shared" si="93"/>
        <v>0.2</v>
      </c>
      <c r="O141" s="79">
        <f t="shared" si="93"/>
        <v>0.2</v>
      </c>
      <c r="P141" s="86">
        <f t="shared" si="93"/>
        <v>0.1625</v>
      </c>
      <c r="Q141" s="130"/>
      <c r="R141" s="131"/>
      <c r="S141" s="130"/>
      <c r="T141" s="130"/>
      <c r="U141" s="130"/>
      <c r="V141" s="13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</row>
    <row r="142" spans="1:16" ht="31.5" customHeight="1">
      <c r="A142" s="222">
        <v>41</v>
      </c>
      <c r="B142" s="236" t="s">
        <v>74</v>
      </c>
      <c r="C142" s="66" t="s">
        <v>33</v>
      </c>
      <c r="D142" s="93">
        <v>0</v>
      </c>
      <c r="E142" s="93">
        <v>0</v>
      </c>
      <c r="F142" s="93">
        <v>0</v>
      </c>
      <c r="G142" s="93">
        <f aca="true" t="shared" si="94" ref="G142:L142">G99</f>
        <v>1</v>
      </c>
      <c r="H142" s="93">
        <f t="shared" si="94"/>
        <v>1</v>
      </c>
      <c r="I142" s="93">
        <f t="shared" si="94"/>
        <v>4</v>
      </c>
      <c r="J142" s="93">
        <f t="shared" si="94"/>
        <v>1</v>
      </c>
      <c r="K142" s="93">
        <f t="shared" si="94"/>
        <v>1</v>
      </c>
      <c r="L142" s="93">
        <f t="shared" si="94"/>
        <v>1</v>
      </c>
      <c r="M142" s="93">
        <v>1</v>
      </c>
      <c r="N142" s="93">
        <f>N99</f>
        <v>0</v>
      </c>
      <c r="O142" s="93">
        <f>O99</f>
        <v>1</v>
      </c>
      <c r="P142" s="96">
        <f>SUM(D142:O142)</f>
        <v>11</v>
      </c>
    </row>
    <row r="143" spans="1:16" ht="37.5" customHeight="1">
      <c r="A143" s="223"/>
      <c r="B143" s="237"/>
      <c r="C143" s="69" t="s">
        <v>39</v>
      </c>
      <c r="D143" s="118">
        <v>374</v>
      </c>
      <c r="E143" s="118">
        <v>374</v>
      </c>
      <c r="F143" s="118">
        <v>374</v>
      </c>
      <c r="G143" s="118">
        <v>374</v>
      </c>
      <c r="H143" s="118">
        <v>374</v>
      </c>
      <c r="I143" s="118">
        <v>374</v>
      </c>
      <c r="J143" s="118">
        <v>374</v>
      </c>
      <c r="K143" s="118">
        <v>374</v>
      </c>
      <c r="L143" s="118">
        <v>374</v>
      </c>
      <c r="M143" s="118">
        <v>374</v>
      </c>
      <c r="N143" s="118">
        <v>374</v>
      </c>
      <c r="O143" s="118">
        <v>374</v>
      </c>
      <c r="P143" s="95">
        <f>SUM(D143:O143)</f>
        <v>4488</v>
      </c>
    </row>
    <row r="144" spans="1:16" ht="31.5" customHeight="1" thickBot="1">
      <c r="A144" s="224"/>
      <c r="B144" s="238"/>
      <c r="C144" s="71" t="s">
        <v>19</v>
      </c>
      <c r="D144" s="107">
        <f>D142/D143</f>
        <v>0</v>
      </c>
      <c r="E144" s="107">
        <f aca="true" t="shared" si="95" ref="E144:O144">E142/E143</f>
        <v>0</v>
      </c>
      <c r="F144" s="107">
        <f t="shared" si="95"/>
        <v>0</v>
      </c>
      <c r="G144" s="107">
        <f t="shared" si="95"/>
        <v>0.00267379679144385</v>
      </c>
      <c r="H144" s="107">
        <f t="shared" si="95"/>
        <v>0.00267379679144385</v>
      </c>
      <c r="I144" s="107">
        <f t="shared" si="95"/>
        <v>0.0106951871657754</v>
      </c>
      <c r="J144" s="107">
        <f t="shared" si="95"/>
        <v>0.00267379679144385</v>
      </c>
      <c r="K144" s="107">
        <f t="shared" si="95"/>
        <v>0.00267379679144385</v>
      </c>
      <c r="L144" s="107">
        <f t="shared" si="95"/>
        <v>0.00267379679144385</v>
      </c>
      <c r="M144" s="107">
        <f t="shared" si="95"/>
        <v>0.00267379679144385</v>
      </c>
      <c r="N144" s="107">
        <f t="shared" si="95"/>
        <v>0</v>
      </c>
      <c r="O144" s="107">
        <f t="shared" si="95"/>
        <v>0.00267379679144385</v>
      </c>
      <c r="P144" s="108">
        <f>P142/P143</f>
        <v>0.0024509803921568627</v>
      </c>
    </row>
    <row r="145" spans="1:16" ht="27.75" customHeight="1">
      <c r="A145" s="222">
        <v>42</v>
      </c>
      <c r="B145" s="236" t="s">
        <v>88</v>
      </c>
      <c r="C145" s="66" t="s">
        <v>33</v>
      </c>
      <c r="D145" s="93">
        <f aca="true" t="shared" si="96" ref="D145:N145">D104</f>
        <v>0</v>
      </c>
      <c r="E145" s="93">
        <f t="shared" si="96"/>
        <v>0</v>
      </c>
      <c r="F145" s="93">
        <f t="shared" si="96"/>
        <v>0</v>
      </c>
      <c r="G145" s="93">
        <f t="shared" si="96"/>
        <v>0</v>
      </c>
      <c r="H145" s="93">
        <f>H104</f>
        <v>0</v>
      </c>
      <c r="I145" s="93">
        <f t="shared" si="96"/>
        <v>1</v>
      </c>
      <c r="J145" s="93">
        <f>J104</f>
        <v>0</v>
      </c>
      <c r="K145" s="93">
        <f t="shared" si="96"/>
        <v>0</v>
      </c>
      <c r="L145" s="93">
        <f t="shared" si="96"/>
        <v>0</v>
      </c>
      <c r="M145" s="93">
        <f t="shared" si="96"/>
        <v>0</v>
      </c>
      <c r="N145" s="93">
        <f t="shared" si="96"/>
        <v>0</v>
      </c>
      <c r="O145" s="93">
        <v>0</v>
      </c>
      <c r="P145" s="97">
        <f>SUM(D145:O145)</f>
        <v>1</v>
      </c>
    </row>
    <row r="146" spans="1:16" ht="36" customHeight="1">
      <c r="A146" s="223"/>
      <c r="B146" s="237"/>
      <c r="C146" s="69" t="s">
        <v>39</v>
      </c>
      <c r="D146" s="43">
        <v>12</v>
      </c>
      <c r="E146" s="43">
        <v>12</v>
      </c>
      <c r="F146" s="43">
        <v>12</v>
      </c>
      <c r="G146" s="43">
        <v>12</v>
      </c>
      <c r="H146" s="43">
        <v>12</v>
      </c>
      <c r="I146" s="43">
        <v>12</v>
      </c>
      <c r="J146" s="43">
        <v>12</v>
      </c>
      <c r="K146" s="43">
        <v>12</v>
      </c>
      <c r="L146" s="43">
        <v>12</v>
      </c>
      <c r="M146" s="43">
        <v>12</v>
      </c>
      <c r="N146" s="43">
        <v>12</v>
      </c>
      <c r="O146" s="43">
        <v>12</v>
      </c>
      <c r="P146" s="95">
        <f>SUM(D146:O146)</f>
        <v>144</v>
      </c>
    </row>
    <row r="147" spans="1:16" ht="27.75" customHeight="1" thickBot="1">
      <c r="A147" s="224"/>
      <c r="B147" s="238"/>
      <c r="C147" s="71" t="s">
        <v>19</v>
      </c>
      <c r="D147" s="107">
        <f>D145/D146</f>
        <v>0</v>
      </c>
      <c r="E147" s="107">
        <f aca="true" t="shared" si="97" ref="E147:O147">E145/E146</f>
        <v>0</v>
      </c>
      <c r="F147" s="107">
        <f t="shared" si="97"/>
        <v>0</v>
      </c>
      <c r="G147" s="107">
        <f t="shared" si="97"/>
        <v>0</v>
      </c>
      <c r="H147" s="107">
        <f t="shared" si="97"/>
        <v>0</v>
      </c>
      <c r="I147" s="107">
        <f t="shared" si="97"/>
        <v>0.08333333333333333</v>
      </c>
      <c r="J147" s="107">
        <f t="shared" si="97"/>
        <v>0</v>
      </c>
      <c r="K147" s="107">
        <f t="shared" si="97"/>
        <v>0</v>
      </c>
      <c r="L147" s="107">
        <f t="shared" si="97"/>
        <v>0</v>
      </c>
      <c r="M147" s="107">
        <f t="shared" si="97"/>
        <v>0</v>
      </c>
      <c r="N147" s="107">
        <f t="shared" si="97"/>
        <v>0</v>
      </c>
      <c r="O147" s="107">
        <f t="shared" si="97"/>
        <v>0</v>
      </c>
      <c r="P147" s="108">
        <f>P145/P146</f>
        <v>0.006944444444444444</v>
      </c>
    </row>
    <row r="148" spans="1:16" s="50" customFormat="1" ht="43.5" customHeight="1" thickBot="1">
      <c r="A148" s="88" t="s">
        <v>43</v>
      </c>
      <c r="B148" s="89"/>
      <c r="C148" s="90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2"/>
    </row>
    <row r="149" spans="1:16" ht="63" customHeight="1">
      <c r="A149" s="222">
        <v>43</v>
      </c>
      <c r="B149" s="236" t="s">
        <v>14</v>
      </c>
      <c r="C149" s="66" t="s">
        <v>41</v>
      </c>
      <c r="D149" s="109">
        <v>0</v>
      </c>
      <c r="E149" s="109">
        <v>0</v>
      </c>
      <c r="F149" s="109">
        <v>0</v>
      </c>
      <c r="G149" s="109">
        <v>0</v>
      </c>
      <c r="H149" s="109">
        <v>0</v>
      </c>
      <c r="I149" s="109">
        <v>0</v>
      </c>
      <c r="J149" s="109">
        <v>0</v>
      </c>
      <c r="K149" s="109">
        <v>0</v>
      </c>
      <c r="L149" s="109">
        <v>0</v>
      </c>
      <c r="M149" s="116">
        <v>0</v>
      </c>
      <c r="N149" s="116">
        <v>0</v>
      </c>
      <c r="O149" s="116">
        <v>0</v>
      </c>
      <c r="P149" s="110">
        <f>SUM(D149:O149)</f>
        <v>0</v>
      </c>
    </row>
    <row r="150" spans="1:16" ht="36.75" customHeight="1">
      <c r="A150" s="223"/>
      <c r="B150" s="237"/>
      <c r="C150" s="69" t="s">
        <v>40</v>
      </c>
      <c r="D150" s="43">
        <f aca="true" t="shared" si="98" ref="D150:L150">SUM(D142,D139,D136,D133,D145)</f>
        <v>36</v>
      </c>
      <c r="E150" s="43">
        <f t="shared" si="98"/>
        <v>51</v>
      </c>
      <c r="F150" s="43">
        <f t="shared" si="98"/>
        <v>43</v>
      </c>
      <c r="G150" s="43">
        <f t="shared" si="98"/>
        <v>41</v>
      </c>
      <c r="H150" s="43">
        <f t="shared" si="98"/>
        <v>44</v>
      </c>
      <c r="I150" s="43">
        <f t="shared" si="98"/>
        <v>56</v>
      </c>
      <c r="J150" s="43">
        <f t="shared" si="98"/>
        <v>43</v>
      </c>
      <c r="K150" s="43">
        <f t="shared" si="98"/>
        <v>45</v>
      </c>
      <c r="L150" s="43">
        <f t="shared" si="98"/>
        <v>39</v>
      </c>
      <c r="M150" s="43">
        <f>SUM(M142,M139,M136,M133,M145)</f>
        <v>53</v>
      </c>
      <c r="N150" s="43">
        <f>SUM(N142,N139,N136,N133,N145)</f>
        <v>31</v>
      </c>
      <c r="O150" s="43">
        <f>SUM(O142,O139,O136,O133,O145)</f>
        <v>48</v>
      </c>
      <c r="P150" s="95">
        <f>SUM(D150:O150)</f>
        <v>530</v>
      </c>
    </row>
    <row r="151" spans="1:16" ht="36.75" customHeight="1" thickBot="1">
      <c r="A151" s="224"/>
      <c r="B151" s="238"/>
      <c r="C151" s="71" t="s">
        <v>19</v>
      </c>
      <c r="D151" s="72">
        <f>D149*100/D150</f>
        <v>0</v>
      </c>
      <c r="E151" s="72">
        <f aca="true" t="shared" si="99" ref="E151:O151">E149*100/E150</f>
        <v>0</v>
      </c>
      <c r="F151" s="72">
        <f t="shared" si="99"/>
        <v>0</v>
      </c>
      <c r="G151" s="72">
        <f t="shared" si="99"/>
        <v>0</v>
      </c>
      <c r="H151" s="72">
        <f t="shared" si="99"/>
        <v>0</v>
      </c>
      <c r="I151" s="72">
        <f t="shared" si="99"/>
        <v>0</v>
      </c>
      <c r="J151" s="72">
        <f t="shared" si="99"/>
        <v>0</v>
      </c>
      <c r="K151" s="72">
        <f t="shared" si="99"/>
        <v>0</v>
      </c>
      <c r="L151" s="72">
        <f t="shared" si="99"/>
        <v>0</v>
      </c>
      <c r="M151" s="72">
        <f t="shared" si="99"/>
        <v>0</v>
      </c>
      <c r="N151" s="72">
        <f t="shared" si="99"/>
        <v>0</v>
      </c>
      <c r="O151" s="72">
        <f t="shared" si="99"/>
        <v>0</v>
      </c>
      <c r="P151" s="53">
        <f>P149*100/P150</f>
        <v>0</v>
      </c>
    </row>
    <row r="152" spans="1:16" ht="30.75" customHeight="1">
      <c r="A152" s="222">
        <v>44</v>
      </c>
      <c r="B152" s="242" t="s">
        <v>15</v>
      </c>
      <c r="C152" s="73" t="s">
        <v>42</v>
      </c>
      <c r="D152" s="136">
        <v>0</v>
      </c>
      <c r="E152" s="136">
        <v>0</v>
      </c>
      <c r="F152" s="136">
        <v>0</v>
      </c>
      <c r="G152" s="136">
        <v>0</v>
      </c>
      <c r="H152" s="136">
        <v>1</v>
      </c>
      <c r="I152" s="136">
        <v>1</v>
      </c>
      <c r="J152" s="136">
        <v>1</v>
      </c>
      <c r="K152" s="136">
        <v>1</v>
      </c>
      <c r="L152" s="136">
        <v>1</v>
      </c>
      <c r="M152" s="136">
        <v>0</v>
      </c>
      <c r="N152" s="136">
        <v>0</v>
      </c>
      <c r="O152" s="136">
        <v>1</v>
      </c>
      <c r="P152" s="75">
        <f>SUM(D152:O152)</f>
        <v>6</v>
      </c>
    </row>
    <row r="153" spans="1:17" ht="30.75" customHeight="1">
      <c r="A153" s="223"/>
      <c r="B153" s="237"/>
      <c r="C153" s="69" t="s">
        <v>40</v>
      </c>
      <c r="D153" s="43">
        <f aca="true" t="shared" si="100" ref="D153:O153">D150</f>
        <v>36</v>
      </c>
      <c r="E153" s="43">
        <f t="shared" si="100"/>
        <v>51</v>
      </c>
      <c r="F153" s="43">
        <f t="shared" si="100"/>
        <v>43</v>
      </c>
      <c r="G153" s="43">
        <f t="shared" si="100"/>
        <v>41</v>
      </c>
      <c r="H153" s="43">
        <f t="shared" si="100"/>
        <v>44</v>
      </c>
      <c r="I153" s="43">
        <f>I150</f>
        <v>56</v>
      </c>
      <c r="J153" s="43">
        <f t="shared" si="100"/>
        <v>43</v>
      </c>
      <c r="K153" s="43">
        <f>K150</f>
        <v>45</v>
      </c>
      <c r="L153" s="43">
        <f t="shared" si="100"/>
        <v>39</v>
      </c>
      <c r="M153" s="43">
        <f t="shared" si="100"/>
        <v>53</v>
      </c>
      <c r="N153" s="43">
        <f t="shared" si="100"/>
        <v>31</v>
      </c>
      <c r="O153" s="43">
        <f t="shared" si="100"/>
        <v>48</v>
      </c>
      <c r="P153" s="95">
        <f>SUM(D153:O153)</f>
        <v>530</v>
      </c>
      <c r="Q153" s="58"/>
    </row>
    <row r="154" spans="1:16" ht="30.75" customHeight="1" thickBot="1">
      <c r="A154" s="224"/>
      <c r="B154" s="238"/>
      <c r="C154" s="71" t="s">
        <v>19</v>
      </c>
      <c r="D154" s="72">
        <f>D152/D153</f>
        <v>0</v>
      </c>
      <c r="E154" s="72">
        <f aca="true" t="shared" si="101" ref="E154:M154">E152/E153</f>
        <v>0</v>
      </c>
      <c r="F154" s="72">
        <f t="shared" si="101"/>
        <v>0</v>
      </c>
      <c r="G154" s="72">
        <f t="shared" si="101"/>
        <v>0</v>
      </c>
      <c r="H154" s="72">
        <f t="shared" si="101"/>
        <v>0.022727272727272728</v>
      </c>
      <c r="I154" s="72">
        <f t="shared" si="101"/>
        <v>0.017857142857142856</v>
      </c>
      <c r="J154" s="72">
        <f t="shared" si="101"/>
        <v>0.023255813953488372</v>
      </c>
      <c r="K154" s="72">
        <f t="shared" si="101"/>
        <v>0.022222222222222223</v>
      </c>
      <c r="L154" s="72">
        <f t="shared" si="101"/>
        <v>0.02564102564102564</v>
      </c>
      <c r="M154" s="72">
        <f t="shared" si="101"/>
        <v>0</v>
      </c>
      <c r="N154" s="72">
        <f>N152/N153</f>
        <v>0</v>
      </c>
      <c r="O154" s="72">
        <f>O152/O153</f>
        <v>0.020833333333333332</v>
      </c>
      <c r="P154" s="72">
        <f>P152/P153</f>
        <v>0.011320754716981131</v>
      </c>
    </row>
    <row r="155" spans="1:16" ht="18.75">
      <c r="A155" s="222">
        <v>45</v>
      </c>
      <c r="B155" s="242" t="s">
        <v>112</v>
      </c>
      <c r="C155" s="73" t="s">
        <v>110</v>
      </c>
      <c r="D155" s="136">
        <v>236</v>
      </c>
      <c r="E155" s="136">
        <v>302</v>
      </c>
      <c r="F155" s="136">
        <v>377</v>
      </c>
      <c r="G155" s="136">
        <v>416</v>
      </c>
      <c r="H155" s="136">
        <v>321</v>
      </c>
      <c r="I155" s="136">
        <v>316</v>
      </c>
      <c r="J155" s="136">
        <v>323</v>
      </c>
      <c r="K155" s="136">
        <v>323</v>
      </c>
      <c r="L155" s="136">
        <v>359</v>
      </c>
      <c r="M155" s="136">
        <v>358</v>
      </c>
      <c r="N155" s="136">
        <v>375</v>
      </c>
      <c r="O155" s="136">
        <v>292</v>
      </c>
      <c r="P155" s="75">
        <f>SUM(D155:O155)</f>
        <v>3998</v>
      </c>
    </row>
    <row r="156" spans="1:16" ht="18.75">
      <c r="A156" s="223"/>
      <c r="B156" s="237"/>
      <c r="C156" s="69" t="s">
        <v>111</v>
      </c>
      <c r="D156" s="43">
        <f aca="true" t="shared" si="102" ref="D156:N156">D9</f>
        <v>3215</v>
      </c>
      <c r="E156" s="43">
        <f t="shared" si="102"/>
        <v>3052</v>
      </c>
      <c r="F156" s="43">
        <f t="shared" si="102"/>
        <v>3699</v>
      </c>
      <c r="G156" s="43">
        <f t="shared" si="102"/>
        <v>3666</v>
      </c>
      <c r="H156" s="43">
        <f t="shared" si="102"/>
        <v>4118</v>
      </c>
      <c r="I156" s="43">
        <f t="shared" si="102"/>
        <v>3802</v>
      </c>
      <c r="J156" s="43">
        <f t="shared" si="102"/>
        <v>2688</v>
      </c>
      <c r="K156" s="43">
        <f t="shared" si="102"/>
        <v>3693</v>
      </c>
      <c r="L156" s="43">
        <f t="shared" si="102"/>
        <v>4000</v>
      </c>
      <c r="M156" s="43">
        <f t="shared" si="102"/>
        <v>3803</v>
      </c>
      <c r="N156" s="43">
        <f t="shared" si="102"/>
        <v>4175</v>
      </c>
      <c r="O156" s="43">
        <f>O153</f>
        <v>48</v>
      </c>
      <c r="P156" s="95">
        <f>SUM(D156:O156)</f>
        <v>39959</v>
      </c>
    </row>
    <row r="157" spans="1:16" ht="19.5" thickBot="1">
      <c r="A157" s="224"/>
      <c r="B157" s="238"/>
      <c r="C157" s="71" t="s">
        <v>19</v>
      </c>
      <c r="D157" s="72">
        <f>D155/D156</f>
        <v>0.0734059097978227</v>
      </c>
      <c r="E157" s="72">
        <f aca="true" t="shared" si="103" ref="E157:M157">E155/E156</f>
        <v>0.09895150720838794</v>
      </c>
      <c r="F157" s="72">
        <f t="shared" si="103"/>
        <v>0.10191943768586105</v>
      </c>
      <c r="G157" s="72">
        <f t="shared" si="103"/>
        <v>0.11347517730496454</v>
      </c>
      <c r="H157" s="72">
        <f t="shared" si="103"/>
        <v>0.0779504613890238</v>
      </c>
      <c r="I157" s="72">
        <f t="shared" si="103"/>
        <v>0.08311415044713309</v>
      </c>
      <c r="J157" s="72">
        <f t="shared" si="103"/>
        <v>0.12016369047619048</v>
      </c>
      <c r="K157" s="72">
        <f t="shared" si="103"/>
        <v>0.08746276739777958</v>
      </c>
      <c r="L157" s="72">
        <f t="shared" si="103"/>
        <v>0.08975</v>
      </c>
      <c r="M157" s="72">
        <f t="shared" si="103"/>
        <v>0.0941362082566395</v>
      </c>
      <c r="N157" s="72">
        <f>N155/N156</f>
        <v>0.08982035928143713</v>
      </c>
      <c r="O157" s="72">
        <f>O155/O156</f>
        <v>6.083333333333333</v>
      </c>
      <c r="P157" s="72">
        <f>P155/P156</f>
        <v>0.1000525538677144</v>
      </c>
    </row>
    <row r="158" spans="1:16" ht="18.75">
      <c r="A158" s="262">
        <v>46</v>
      </c>
      <c r="B158" s="239" t="s">
        <v>113</v>
      </c>
      <c r="C158" s="43" t="s">
        <v>114</v>
      </c>
      <c r="D158" s="43"/>
      <c r="E158" s="43"/>
      <c r="F158" s="43"/>
      <c r="G158" s="43"/>
      <c r="H158" s="43"/>
      <c r="I158" s="43"/>
      <c r="J158" s="43"/>
      <c r="K158" s="43"/>
      <c r="L158" s="43"/>
      <c r="M158" s="43">
        <v>24</v>
      </c>
      <c r="N158" s="43">
        <v>11</v>
      </c>
      <c r="O158" s="43">
        <v>18</v>
      </c>
      <c r="P158" s="43">
        <f>SUM(D158:O158)</f>
        <v>53</v>
      </c>
    </row>
    <row r="159" spans="1:16" ht="18.75">
      <c r="A159" s="263"/>
      <c r="B159" s="240"/>
      <c r="C159" s="43" t="s">
        <v>115</v>
      </c>
      <c r="D159" s="43"/>
      <c r="E159" s="43"/>
      <c r="F159" s="43"/>
      <c r="G159" s="43"/>
      <c r="H159" s="43"/>
      <c r="I159" s="43"/>
      <c r="J159" s="43"/>
      <c r="K159" s="43"/>
      <c r="L159" s="43"/>
      <c r="M159" s="43">
        <v>198</v>
      </c>
      <c r="N159" s="43">
        <v>160</v>
      </c>
      <c r="O159" s="43">
        <v>156</v>
      </c>
      <c r="P159" s="43">
        <f>SUM(D159:O159)</f>
        <v>514</v>
      </c>
    </row>
    <row r="160" spans="1:16" ht="18.75">
      <c r="A160" s="263"/>
      <c r="B160" s="240"/>
      <c r="C160" s="43" t="s">
        <v>116</v>
      </c>
      <c r="D160" s="43"/>
      <c r="E160" s="43"/>
      <c r="F160" s="43"/>
      <c r="G160" s="43"/>
      <c r="H160" s="43"/>
      <c r="I160" s="43"/>
      <c r="J160" s="43"/>
      <c r="K160" s="43"/>
      <c r="L160" s="43"/>
      <c r="M160" s="43">
        <v>110</v>
      </c>
      <c r="N160" s="43">
        <v>118</v>
      </c>
      <c r="O160" s="43">
        <v>101</v>
      </c>
      <c r="P160" s="43">
        <f>SUM(D160:O160)</f>
        <v>329</v>
      </c>
    </row>
    <row r="161" spans="1:16" ht="18.75">
      <c r="A161" s="263"/>
      <c r="B161" s="240"/>
      <c r="C161" s="43" t="s">
        <v>117</v>
      </c>
      <c r="D161" s="43"/>
      <c r="E161" s="43"/>
      <c r="F161" s="43"/>
      <c r="G161" s="43"/>
      <c r="H161" s="43"/>
      <c r="I161" s="43"/>
      <c r="J161" s="43"/>
      <c r="K161" s="43"/>
      <c r="L161" s="43"/>
      <c r="M161" s="43">
        <v>10</v>
      </c>
      <c r="N161" s="43">
        <v>6</v>
      </c>
      <c r="O161" s="43">
        <v>9</v>
      </c>
      <c r="P161" s="43">
        <f>SUM(D161:O161)</f>
        <v>25</v>
      </c>
    </row>
    <row r="162" spans="1:16" ht="19.5" thickBot="1">
      <c r="A162" s="214"/>
      <c r="B162" s="242"/>
      <c r="C162" s="98" t="s">
        <v>118</v>
      </c>
      <c r="D162" s="98"/>
      <c r="E162" s="98"/>
      <c r="F162" s="98"/>
      <c r="G162" s="98"/>
      <c r="H162" s="98"/>
      <c r="I162" s="98"/>
      <c r="J162" s="98"/>
      <c r="K162" s="98"/>
      <c r="L162" s="98"/>
      <c r="M162" s="98">
        <v>25</v>
      </c>
      <c r="N162" s="98">
        <v>12</v>
      </c>
      <c r="O162" s="98">
        <v>8</v>
      </c>
      <c r="P162" s="98">
        <f>SUM(D162:O162)</f>
        <v>45</v>
      </c>
    </row>
    <row r="163" spans="1:16" ht="18.75">
      <c r="A163" s="259">
        <v>47</v>
      </c>
      <c r="B163" s="239" t="s">
        <v>119</v>
      </c>
      <c r="C163" s="216"/>
      <c r="D163" s="216"/>
      <c r="E163" s="216"/>
      <c r="F163" s="216"/>
      <c r="G163" s="216"/>
      <c r="H163" s="216"/>
      <c r="I163" s="216"/>
      <c r="J163" s="216"/>
      <c r="K163" s="216"/>
      <c r="L163" s="216"/>
      <c r="M163" s="132"/>
      <c r="N163" s="132"/>
      <c r="O163" s="216"/>
      <c r="P163" s="132"/>
    </row>
    <row r="164" spans="1:16" ht="18.75">
      <c r="A164" s="260"/>
      <c r="B164" s="240"/>
      <c r="C164" s="49" t="s">
        <v>121</v>
      </c>
      <c r="D164" s="215"/>
      <c r="E164" s="215"/>
      <c r="F164" s="215"/>
      <c r="G164" s="215"/>
      <c r="H164" s="215"/>
      <c r="I164" s="215"/>
      <c r="J164" s="215"/>
      <c r="K164" s="215"/>
      <c r="L164" s="215"/>
      <c r="M164" s="49">
        <v>1560</v>
      </c>
      <c r="N164" s="49">
        <v>1305</v>
      </c>
      <c r="O164" s="49">
        <v>1338</v>
      </c>
      <c r="P164" s="49">
        <f>SUM(M164:O164)</f>
        <v>4203</v>
      </c>
    </row>
    <row r="165" spans="1:16" ht="18.75">
      <c r="A165" s="260"/>
      <c r="B165" s="240"/>
      <c r="C165" s="49"/>
      <c r="D165" s="215"/>
      <c r="E165" s="215"/>
      <c r="F165" s="215"/>
      <c r="G165" s="215"/>
      <c r="H165" s="215"/>
      <c r="I165" s="215"/>
      <c r="J165" s="215"/>
      <c r="K165" s="215"/>
      <c r="L165" s="215"/>
      <c r="M165" s="49">
        <v>198</v>
      </c>
      <c r="N165" s="49">
        <v>152</v>
      </c>
      <c r="O165" s="49">
        <v>156</v>
      </c>
      <c r="P165" s="49">
        <f>SUM(M165:O165)</f>
        <v>506</v>
      </c>
    </row>
    <row r="166" spans="1:16" ht="18.75">
      <c r="A166" s="260"/>
      <c r="B166" s="240"/>
      <c r="C166" s="49"/>
      <c r="D166" s="215"/>
      <c r="E166" s="215"/>
      <c r="F166" s="215"/>
      <c r="G166" s="215"/>
      <c r="H166" s="215"/>
      <c r="I166" s="215"/>
      <c r="J166" s="215"/>
      <c r="K166" s="215"/>
      <c r="L166" s="215"/>
      <c r="M166" s="49"/>
      <c r="N166" s="49"/>
      <c r="O166" s="215"/>
      <c r="P166" s="49">
        <f>SUM(M166:O166)</f>
        <v>0</v>
      </c>
    </row>
    <row r="167" spans="1:16" ht="18.75">
      <c r="A167" s="261"/>
      <c r="B167" s="242"/>
      <c r="C167" s="49" t="s">
        <v>120</v>
      </c>
      <c r="D167" s="215"/>
      <c r="E167" s="215"/>
      <c r="F167" s="215"/>
      <c r="G167" s="215"/>
      <c r="H167" s="215"/>
      <c r="I167" s="215"/>
      <c r="J167" s="215"/>
      <c r="K167" s="215"/>
      <c r="L167" s="215"/>
      <c r="M167" s="218">
        <f>M164/M165</f>
        <v>7.878787878787879</v>
      </c>
      <c r="N167" s="218">
        <f>N164/N165</f>
        <v>8.585526315789474</v>
      </c>
      <c r="O167" s="218">
        <f>O164/O165</f>
        <v>8.576923076923077</v>
      </c>
      <c r="P167" s="219">
        <f>P164/P165</f>
        <v>8.306324110671937</v>
      </c>
    </row>
    <row r="168" spans="13:14" ht="18.75">
      <c r="M168" s="57"/>
      <c r="N168" s="57"/>
    </row>
  </sheetData>
  <sheetProtection/>
  <mergeCells count="96">
    <mergeCell ref="A163:A167"/>
    <mergeCell ref="A158:A161"/>
    <mergeCell ref="B158:B162"/>
    <mergeCell ref="B163:B167"/>
    <mergeCell ref="A155:A157"/>
    <mergeCell ref="B155:B157"/>
    <mergeCell ref="B127:B129"/>
    <mergeCell ref="B149:B151"/>
    <mergeCell ref="B152:B154"/>
    <mergeCell ref="B136:B138"/>
    <mergeCell ref="B139:B141"/>
    <mergeCell ref="B145:B147"/>
    <mergeCell ref="B142:B144"/>
    <mergeCell ref="B133:B135"/>
    <mergeCell ref="B118:B120"/>
    <mergeCell ref="B130:B132"/>
    <mergeCell ref="B121:B123"/>
    <mergeCell ref="B124:B126"/>
    <mergeCell ref="B76:B80"/>
    <mergeCell ref="B112:B114"/>
    <mergeCell ref="B115:B117"/>
    <mergeCell ref="B109:B111"/>
    <mergeCell ref="B101:B105"/>
    <mergeCell ref="B86:B90"/>
    <mergeCell ref="B9:B11"/>
    <mergeCell ref="B59:B61"/>
    <mergeCell ref="B28:B30"/>
    <mergeCell ref="B44:B46"/>
    <mergeCell ref="B41:B43"/>
    <mergeCell ref="B34:B36"/>
    <mergeCell ref="B37:B39"/>
    <mergeCell ref="B31:B33"/>
    <mergeCell ref="B15:B17"/>
    <mergeCell ref="B56:B58"/>
    <mergeCell ref="B53:B55"/>
    <mergeCell ref="B65:B67"/>
    <mergeCell ref="B12:B14"/>
    <mergeCell ref="B18:B20"/>
    <mergeCell ref="B68:B70"/>
    <mergeCell ref="B22:B24"/>
    <mergeCell ref="B47:B49"/>
    <mergeCell ref="B25:B27"/>
    <mergeCell ref="B50:B52"/>
    <mergeCell ref="Q127:S129"/>
    <mergeCell ref="Q50:S52"/>
    <mergeCell ref="B71:B75"/>
    <mergeCell ref="Q71:S75"/>
    <mergeCell ref="B106:B108"/>
    <mergeCell ref="Q106:S108"/>
    <mergeCell ref="B91:B95"/>
    <mergeCell ref="B96:B100"/>
    <mergeCell ref="B62:B64"/>
    <mergeCell ref="B81:B85"/>
    <mergeCell ref="A9:A11"/>
    <mergeCell ref="A12:A14"/>
    <mergeCell ref="A15:A17"/>
    <mergeCell ref="A18:A20"/>
    <mergeCell ref="A22:A24"/>
    <mergeCell ref="A25:A27"/>
    <mergeCell ref="A28:A30"/>
    <mergeCell ref="A31:A33"/>
    <mergeCell ref="A34:A36"/>
    <mergeCell ref="A37:A39"/>
    <mergeCell ref="A41:A43"/>
    <mergeCell ref="A44:A46"/>
    <mergeCell ref="A47:A49"/>
    <mergeCell ref="A50:A52"/>
    <mergeCell ref="A53:A55"/>
    <mergeCell ref="A56:A58"/>
    <mergeCell ref="A59:A61"/>
    <mergeCell ref="A62:A64"/>
    <mergeCell ref="A76:A80"/>
    <mergeCell ref="A81:A85"/>
    <mergeCell ref="A86:A90"/>
    <mergeCell ref="A91:A95"/>
    <mergeCell ref="A96:A100"/>
    <mergeCell ref="A65:A67"/>
    <mergeCell ref="A68:A70"/>
    <mergeCell ref="A71:A75"/>
    <mergeCell ref="A136:A138"/>
    <mergeCell ref="A101:A105"/>
    <mergeCell ref="A106:A108"/>
    <mergeCell ref="A109:A111"/>
    <mergeCell ref="A112:A114"/>
    <mergeCell ref="A115:A117"/>
    <mergeCell ref="A118:A120"/>
    <mergeCell ref="A139:A141"/>
    <mergeCell ref="A142:A144"/>
    <mergeCell ref="A145:A147"/>
    <mergeCell ref="A149:A151"/>
    <mergeCell ref="A152:A154"/>
    <mergeCell ref="A121:A123"/>
    <mergeCell ref="A124:A126"/>
    <mergeCell ref="A127:A129"/>
    <mergeCell ref="A130:A132"/>
    <mergeCell ref="A133:A135"/>
  </mergeCells>
  <printOptions/>
  <pageMargins left="0.25" right="0.15748031496062992" top="0.48" bottom="0.61" header="0.17" footer="0.1968503937007874"/>
  <pageSetup fitToHeight="2" horizontalDpi="600" verticalDpi="600" orientation="landscape" paperSize="9" scale="57" r:id="rId3"/>
  <headerFooter alignWithMargins="0">
    <oddHeader>&amp;R&amp;14Fecha: &amp;D
Página: &amp;P de &amp;N</oddHeader>
    <oddFooter>&amp;L&amp;12Archivo:&amp;F</oddFooter>
  </headerFooter>
  <rowBreaks count="8" manualBreakCount="8">
    <brk id="24" max="255" man="1"/>
    <brk id="36" max="255" man="1"/>
    <brk id="49" max="255" man="1"/>
    <brk id="67" max="255" man="1"/>
    <brk id="85" max="255" man="1"/>
    <brk id="105" max="255" man="1"/>
    <brk id="120" max="255" man="1"/>
    <brk id="13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F54"/>
  <sheetViews>
    <sheetView tabSelected="1" zoomScale="55" zoomScaleNormal="55" zoomScaleSheetLayoutView="55" workbookViewId="0" topLeftCell="A1">
      <pane ySplit="7" topLeftCell="A41" activePane="bottomLeft" state="frozen"/>
      <selection pane="topLeft" activeCell="A1" sqref="A1"/>
      <selection pane="bottomLeft" activeCell="J50" sqref="J50"/>
    </sheetView>
  </sheetViews>
  <sheetFormatPr defaultColWidth="11.421875" defaultRowHeight="15"/>
  <cols>
    <col min="1" max="1" width="6.7109375" style="2" customWidth="1"/>
    <col min="2" max="2" width="24.8515625" style="3" customWidth="1"/>
    <col min="3" max="3" width="38.28125" style="2" customWidth="1"/>
    <col min="4" max="4" width="16.8515625" style="2" customWidth="1"/>
    <col min="5" max="5" width="15.57421875" style="2" customWidth="1"/>
    <col min="6" max="6" width="16.7109375" style="2" customWidth="1"/>
    <col min="7" max="9" width="16.57421875" style="2" customWidth="1"/>
    <col min="10" max="10" width="14.7109375" style="2" customWidth="1"/>
    <col min="11" max="11" width="15.28125" style="2" customWidth="1"/>
    <col min="12" max="13" width="14.8515625" style="2" customWidth="1"/>
    <col min="14" max="14" width="18.7109375" style="2" customWidth="1"/>
    <col min="15" max="15" width="16.8515625" style="2" customWidth="1"/>
    <col min="16" max="16" width="23.00390625" style="3" bestFit="1" customWidth="1"/>
    <col min="17" max="17" width="23.140625" style="2" customWidth="1"/>
    <col min="18" max="18" width="21.8515625" style="2" customWidth="1"/>
    <col min="19" max="16384" width="11.421875" style="2" customWidth="1"/>
  </cols>
  <sheetData>
    <row r="1" spans="1:2" ht="26.25">
      <c r="A1" s="1" t="s">
        <v>0</v>
      </c>
      <c r="B1" s="1"/>
    </row>
    <row r="2" spans="1:15" ht="26.25">
      <c r="A2" s="1" t="s">
        <v>68</v>
      </c>
      <c r="B2" s="1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>
      <c r="A3" s="1"/>
      <c r="B3" s="1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26.25">
      <c r="A4" s="4" t="s">
        <v>107</v>
      </c>
      <c r="C4" s="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ht="26.25">
      <c r="A5" s="1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7" ht="30.75" customHeight="1">
      <c r="A6" s="5" t="s">
        <v>46</v>
      </c>
      <c r="B6" s="6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273" t="s">
        <v>16</v>
      </c>
      <c r="Q6" s="2" t="s">
        <v>93</v>
      </c>
    </row>
    <row r="7" spans="1:16" ht="30.75" customHeight="1">
      <c r="A7" s="6"/>
      <c r="B7" s="6"/>
      <c r="C7" s="6"/>
      <c r="D7" s="11" t="s">
        <v>1</v>
      </c>
      <c r="E7" s="11" t="s">
        <v>2</v>
      </c>
      <c r="F7" s="11" t="s">
        <v>3</v>
      </c>
      <c r="G7" s="11" t="s">
        <v>4</v>
      </c>
      <c r="H7" s="11" t="s">
        <v>5</v>
      </c>
      <c r="I7" s="11" t="s">
        <v>6</v>
      </c>
      <c r="J7" s="11" t="s">
        <v>7</v>
      </c>
      <c r="K7" s="11" t="s">
        <v>8</v>
      </c>
      <c r="L7" s="11" t="s">
        <v>9</v>
      </c>
      <c r="M7" s="11" t="s">
        <v>10</v>
      </c>
      <c r="N7" s="11" t="s">
        <v>11</v>
      </c>
      <c r="O7" s="11" t="s">
        <v>12</v>
      </c>
      <c r="P7" s="273"/>
    </row>
    <row r="8" spans="1:162" ht="33" customHeight="1" thickBot="1">
      <c r="A8" s="11" t="s">
        <v>45</v>
      </c>
      <c r="B8" s="12"/>
      <c r="C8" s="1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274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0"/>
      <c r="DB8" s="150"/>
      <c r="DC8" s="150"/>
      <c r="DD8" s="150"/>
      <c r="DE8" s="150"/>
      <c r="DF8" s="150"/>
      <c r="DG8" s="150"/>
      <c r="DH8" s="150"/>
      <c r="DI8" s="150"/>
      <c r="DJ8" s="150"/>
      <c r="DK8" s="150"/>
      <c r="DL8" s="150"/>
      <c r="DM8" s="150"/>
      <c r="DN8" s="150"/>
      <c r="DO8" s="150"/>
      <c r="DP8" s="150"/>
      <c r="DQ8" s="150"/>
      <c r="DR8" s="150"/>
      <c r="DS8" s="150"/>
      <c r="DT8" s="150"/>
      <c r="DU8" s="150"/>
      <c r="DV8" s="150"/>
      <c r="DW8" s="150"/>
      <c r="DX8" s="150"/>
      <c r="DY8" s="150"/>
      <c r="DZ8" s="150"/>
      <c r="EA8" s="150"/>
      <c r="EB8" s="150"/>
      <c r="EC8" s="150"/>
      <c r="ED8" s="150"/>
      <c r="EE8" s="150"/>
      <c r="EF8" s="150"/>
      <c r="EG8" s="150"/>
      <c r="EH8" s="150"/>
      <c r="EI8" s="150"/>
      <c r="EJ8" s="150"/>
      <c r="EK8" s="150"/>
      <c r="EL8" s="150"/>
      <c r="EM8" s="150"/>
      <c r="EN8" s="150"/>
      <c r="EO8" s="150"/>
      <c r="EP8" s="150"/>
      <c r="EQ8" s="150"/>
      <c r="ER8" s="150"/>
      <c r="ES8" s="150"/>
      <c r="ET8" s="150"/>
      <c r="EU8" s="150"/>
      <c r="EV8" s="150"/>
      <c r="EW8" s="150"/>
      <c r="EX8" s="150"/>
      <c r="EY8" s="150"/>
      <c r="EZ8" s="150"/>
      <c r="FA8" s="150"/>
      <c r="FB8" s="150"/>
      <c r="FC8" s="150"/>
      <c r="FD8" s="150"/>
      <c r="FE8" s="150"/>
      <c r="FF8" s="150"/>
    </row>
    <row r="9" spans="1:162" s="31" customFormat="1" ht="61.5" customHeight="1" thickBot="1">
      <c r="A9" s="264">
        <v>1</v>
      </c>
      <c r="B9" s="270" t="s">
        <v>82</v>
      </c>
      <c r="C9" s="29" t="s">
        <v>18</v>
      </c>
      <c r="D9" s="137">
        <f>'indicadores 2015'!D45</f>
        <v>3368</v>
      </c>
      <c r="E9" s="137">
        <f>'indicadores 2015'!E45</f>
        <v>3195</v>
      </c>
      <c r="F9" s="137">
        <f>'indicadores 2015'!F45</f>
        <v>3845</v>
      </c>
      <c r="G9" s="137">
        <f>'indicadores 2015'!G45</f>
        <v>3813</v>
      </c>
      <c r="H9" s="137">
        <f>'indicadores 2015'!H45</f>
        <v>4295</v>
      </c>
      <c r="I9" s="137">
        <f>'indicadores 2015'!I45</f>
        <v>3925</v>
      </c>
      <c r="J9" s="137">
        <f>'indicadores 2015'!J45</f>
        <v>2852</v>
      </c>
      <c r="K9" s="137">
        <f>'indicadores 2015'!K45</f>
        <v>3938</v>
      </c>
      <c r="L9" s="137">
        <f>'indicadores 2015'!L45</f>
        <v>4231</v>
      </c>
      <c r="M9" s="137">
        <f>'indicadores 2015'!M45</f>
        <v>3992</v>
      </c>
      <c r="N9" s="137">
        <f>'indicadores 2015'!N45</f>
        <v>4389</v>
      </c>
      <c r="O9" s="137">
        <f>'indicadores 2015'!O45</f>
        <v>3459</v>
      </c>
      <c r="P9" s="149">
        <f>SUM(D9:O9)</f>
        <v>45302</v>
      </c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0"/>
      <c r="EB9" s="150"/>
      <c r="EC9" s="150"/>
      <c r="ED9" s="150"/>
      <c r="EE9" s="150"/>
      <c r="EF9" s="150"/>
      <c r="EG9" s="150"/>
      <c r="EH9" s="150"/>
      <c r="EI9" s="150"/>
      <c r="EJ9" s="150"/>
      <c r="EK9" s="150"/>
      <c r="EL9" s="150"/>
      <c r="EM9" s="150"/>
      <c r="EN9" s="150"/>
      <c r="EO9" s="150"/>
      <c r="EP9" s="150"/>
      <c r="EQ9" s="150"/>
      <c r="ER9" s="150"/>
      <c r="ES9" s="150"/>
      <c r="ET9" s="150"/>
      <c r="EU9" s="150"/>
      <c r="EV9" s="150"/>
      <c r="EW9" s="150"/>
      <c r="EX9" s="150"/>
      <c r="EY9" s="150"/>
      <c r="EZ9" s="150"/>
      <c r="FA9" s="150"/>
      <c r="FB9" s="150"/>
      <c r="FC9" s="150"/>
      <c r="FD9" s="150"/>
      <c r="FE9" s="150"/>
      <c r="FF9" s="150"/>
    </row>
    <row r="10" spans="1:162" s="31" customFormat="1" ht="93.75" customHeight="1">
      <c r="A10" s="265"/>
      <c r="B10" s="271"/>
      <c r="C10" s="32" t="s">
        <v>17</v>
      </c>
      <c r="D10" s="33">
        <v>1784</v>
      </c>
      <c r="E10" s="33">
        <v>1528</v>
      </c>
      <c r="F10" s="33">
        <v>1888</v>
      </c>
      <c r="G10" s="184">
        <f>SUM('indicadores 2015'!G35,'indicadores 2015'!G10)</f>
        <v>1828</v>
      </c>
      <c r="H10" s="184">
        <f>SUM('indicadores 2015'!H35,'indicadores 2015'!H10)</f>
        <v>1896</v>
      </c>
      <c r="I10" s="184">
        <f>SUM('indicadores 2015'!I35,'indicadores 2015'!I10)</f>
        <v>1876</v>
      </c>
      <c r="J10" s="184">
        <f>SUM('indicadores 2015'!J35,'indicadores 2015'!J10)</f>
        <v>1404</v>
      </c>
      <c r="K10" s="184">
        <f>SUM('indicadores 2015'!K35,'indicadores 2015'!K10)</f>
        <v>1808</v>
      </c>
      <c r="L10" s="184">
        <f>SUM('indicadores 2015'!L35,'indicadores 2015'!L10)</f>
        <v>1812</v>
      </c>
      <c r="M10" s="184">
        <f>SUM('indicadores 2015'!M35,'indicadores 2015'!M10)</f>
        <v>1672</v>
      </c>
      <c r="N10" s="184">
        <f>SUM('indicadores 2015'!N35,'indicadores 2015'!N10)</f>
        <v>1944</v>
      </c>
      <c r="O10" s="184">
        <f>SUM('indicadores 2015'!O35,'indicadores 2015'!O10)</f>
        <v>1604</v>
      </c>
      <c r="P10" s="30">
        <f>SUM(D10:O10)</f>
        <v>21044</v>
      </c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150"/>
      <c r="DY10" s="150"/>
      <c r="DZ10" s="150"/>
      <c r="EA10" s="150"/>
      <c r="EB10" s="150"/>
      <c r="EC10" s="150"/>
      <c r="ED10" s="150"/>
      <c r="EE10" s="150"/>
      <c r="EF10" s="150"/>
      <c r="EG10" s="150"/>
      <c r="EH10" s="150"/>
      <c r="EI10" s="150"/>
      <c r="EJ10" s="150"/>
      <c r="EK10" s="150"/>
      <c r="EL10" s="150"/>
      <c r="EM10" s="150"/>
      <c r="EN10" s="150"/>
      <c r="EO10" s="150"/>
      <c r="EP10" s="150"/>
      <c r="EQ10" s="150"/>
      <c r="ER10" s="150"/>
      <c r="ES10" s="150"/>
      <c r="ET10" s="150"/>
      <c r="EU10" s="150"/>
      <c r="EV10" s="150"/>
      <c r="EW10" s="150"/>
      <c r="EX10" s="150"/>
      <c r="EY10" s="150"/>
      <c r="EZ10" s="150"/>
      <c r="FA10" s="150"/>
      <c r="FB10" s="150"/>
      <c r="FC10" s="150"/>
      <c r="FD10" s="150"/>
      <c r="FE10" s="150"/>
      <c r="FF10" s="150"/>
    </row>
    <row r="11" spans="1:162" s="31" customFormat="1" ht="74.25" customHeight="1" thickBot="1">
      <c r="A11" s="266"/>
      <c r="B11" s="272"/>
      <c r="C11" s="138" t="s">
        <v>19</v>
      </c>
      <c r="D11" s="139">
        <f>D9/D10</f>
        <v>1.8878923766816142</v>
      </c>
      <c r="E11" s="139">
        <f aca="true" t="shared" si="0" ref="E11:O11">E9/E10</f>
        <v>2.0909685863874348</v>
      </c>
      <c r="F11" s="139">
        <f t="shared" si="0"/>
        <v>2.0365466101694913</v>
      </c>
      <c r="G11" s="139">
        <f t="shared" si="0"/>
        <v>2.085886214442013</v>
      </c>
      <c r="H11" s="139">
        <f t="shared" si="0"/>
        <v>2.265295358649789</v>
      </c>
      <c r="I11" s="139">
        <f t="shared" si="0"/>
        <v>2.0922174840085286</v>
      </c>
      <c r="J11" s="139">
        <f t="shared" si="0"/>
        <v>2.0313390313390314</v>
      </c>
      <c r="K11" s="139">
        <f t="shared" si="0"/>
        <v>2.1780973451327434</v>
      </c>
      <c r="L11" s="139">
        <f t="shared" si="0"/>
        <v>2.3349889624724063</v>
      </c>
      <c r="M11" s="139">
        <f t="shared" si="0"/>
        <v>2.38755980861244</v>
      </c>
      <c r="N11" s="139">
        <f t="shared" si="0"/>
        <v>2.257716049382716</v>
      </c>
      <c r="O11" s="139">
        <f t="shared" si="0"/>
        <v>2.1564837905236907</v>
      </c>
      <c r="P11" s="140">
        <f>P9/P10</f>
        <v>2.1527276183235124</v>
      </c>
      <c r="Q11" s="151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0"/>
      <c r="EF11" s="150"/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/>
      <c r="ER11" s="150"/>
      <c r="ES11" s="150"/>
      <c r="ET11" s="150"/>
      <c r="EU11" s="150"/>
      <c r="EV11" s="150"/>
      <c r="EW11" s="150"/>
      <c r="EX11" s="150"/>
      <c r="EY11" s="150"/>
      <c r="EZ11" s="150"/>
      <c r="FA11" s="150"/>
      <c r="FB11" s="150"/>
      <c r="FC11" s="150"/>
      <c r="FD11" s="150"/>
      <c r="FE11" s="150"/>
      <c r="FF11" s="150"/>
    </row>
    <row r="12" spans="1:162" s="17" customFormat="1" ht="166.5" customHeight="1" thickBot="1">
      <c r="A12" s="209">
        <v>2</v>
      </c>
      <c r="B12" s="210" t="s">
        <v>13</v>
      </c>
      <c r="C12" s="210" t="s">
        <v>83</v>
      </c>
      <c r="D12" s="211" t="s">
        <v>109</v>
      </c>
      <c r="E12" s="211" t="s">
        <v>109</v>
      </c>
      <c r="F12" s="211" t="s">
        <v>109</v>
      </c>
      <c r="G12" s="211" t="s">
        <v>109</v>
      </c>
      <c r="H12" s="211" t="s">
        <v>109</v>
      </c>
      <c r="I12" s="211" t="s">
        <v>109</v>
      </c>
      <c r="J12" s="211" t="s">
        <v>109</v>
      </c>
      <c r="K12" s="211" t="s">
        <v>109</v>
      </c>
      <c r="L12" s="211" t="s">
        <v>109</v>
      </c>
      <c r="M12" s="211" t="s">
        <v>109</v>
      </c>
      <c r="N12" s="211" t="s">
        <v>109</v>
      </c>
      <c r="O12" s="211" t="s">
        <v>109</v>
      </c>
      <c r="P12" s="212" t="s">
        <v>109</v>
      </c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50"/>
      <c r="EG12" s="150"/>
      <c r="EH12" s="150"/>
      <c r="EI12" s="150"/>
      <c r="EJ12" s="150"/>
      <c r="EK12" s="150"/>
      <c r="EL12" s="150"/>
      <c r="EM12" s="150"/>
      <c r="EN12" s="150"/>
      <c r="EO12" s="150"/>
      <c r="EP12" s="150"/>
      <c r="EQ12" s="150"/>
      <c r="ER12" s="150"/>
      <c r="ES12" s="150"/>
      <c r="ET12" s="150"/>
      <c r="EU12" s="150"/>
      <c r="EV12" s="150"/>
      <c r="EW12" s="150"/>
      <c r="EX12" s="150"/>
      <c r="EY12" s="150"/>
      <c r="EZ12" s="150"/>
      <c r="FA12" s="150"/>
      <c r="FB12" s="150"/>
      <c r="FC12" s="150"/>
      <c r="FD12" s="150"/>
      <c r="FE12" s="150"/>
      <c r="FF12" s="150"/>
    </row>
    <row r="13" spans="1:162" s="31" customFormat="1" ht="79.5" customHeight="1">
      <c r="A13" s="264">
        <v>3</v>
      </c>
      <c r="B13" s="270" t="s">
        <v>81</v>
      </c>
      <c r="C13" s="146" t="s">
        <v>29</v>
      </c>
      <c r="D13" s="129">
        <f>D9</f>
        <v>3368</v>
      </c>
      <c r="E13" s="129">
        <f>E9</f>
        <v>3195</v>
      </c>
      <c r="F13" s="191">
        <f aca="true" t="shared" si="1" ref="F13:O13">F9</f>
        <v>3845</v>
      </c>
      <c r="G13" s="191">
        <f t="shared" si="1"/>
        <v>3813</v>
      </c>
      <c r="H13" s="191">
        <f t="shared" si="1"/>
        <v>4295</v>
      </c>
      <c r="I13" s="191">
        <f t="shared" si="1"/>
        <v>3925</v>
      </c>
      <c r="J13" s="191">
        <f t="shared" si="1"/>
        <v>2852</v>
      </c>
      <c r="K13" s="191">
        <f t="shared" si="1"/>
        <v>3938</v>
      </c>
      <c r="L13" s="191">
        <f t="shared" si="1"/>
        <v>4231</v>
      </c>
      <c r="M13" s="191">
        <f t="shared" si="1"/>
        <v>3992</v>
      </c>
      <c r="N13" s="191">
        <f t="shared" si="1"/>
        <v>4389</v>
      </c>
      <c r="O13" s="191">
        <f t="shared" si="1"/>
        <v>3459</v>
      </c>
      <c r="P13" s="143">
        <f>SUM(D13:O13)</f>
        <v>45302</v>
      </c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0"/>
      <c r="DT13" s="150"/>
      <c r="DU13" s="150"/>
      <c r="DV13" s="150"/>
      <c r="DW13" s="150"/>
      <c r="DX13" s="150"/>
      <c r="DY13" s="150"/>
      <c r="DZ13" s="150"/>
      <c r="EA13" s="150"/>
      <c r="EB13" s="150"/>
      <c r="EC13" s="150"/>
      <c r="ED13" s="150"/>
      <c r="EE13" s="150"/>
      <c r="EF13" s="150"/>
      <c r="EG13" s="150"/>
      <c r="EH13" s="150"/>
      <c r="EI13" s="150"/>
      <c r="EJ13" s="150"/>
      <c r="EK13" s="150"/>
      <c r="EL13" s="150"/>
      <c r="EM13" s="150"/>
      <c r="EN13" s="150"/>
      <c r="EO13" s="150"/>
      <c r="EP13" s="150"/>
      <c r="EQ13" s="150"/>
      <c r="ER13" s="150"/>
      <c r="ES13" s="150"/>
      <c r="ET13" s="150"/>
      <c r="EU13" s="150"/>
      <c r="EV13" s="150"/>
      <c r="EW13" s="150"/>
      <c r="EX13" s="150"/>
      <c r="EY13" s="150"/>
      <c r="EZ13" s="150"/>
      <c r="FA13" s="150"/>
      <c r="FB13" s="150"/>
      <c r="FC13" s="150"/>
      <c r="FD13" s="150"/>
      <c r="FE13" s="150"/>
      <c r="FF13" s="150"/>
    </row>
    <row r="14" spans="1:162" s="31" customFormat="1" ht="102" customHeight="1">
      <c r="A14" s="265"/>
      <c r="B14" s="271"/>
      <c r="C14" s="32" t="s">
        <v>31</v>
      </c>
      <c r="D14" s="36">
        <v>1506</v>
      </c>
      <c r="E14" s="36">
        <v>1132</v>
      </c>
      <c r="F14" s="36">
        <v>981</v>
      </c>
      <c r="G14" s="185">
        <f>SUM('indicadores 2015'!G23,'indicadores 2015'!G38)</f>
        <v>865</v>
      </c>
      <c r="H14" s="185">
        <f>SUM('indicadores 2015'!H23,'indicadores 2015'!H38)</f>
        <v>1216</v>
      </c>
      <c r="I14" s="185">
        <f>SUM('indicadores 2015'!I23,'indicadores 2015'!I38)</f>
        <v>900</v>
      </c>
      <c r="J14" s="185">
        <f>SUM('indicadores 2015'!J23,'indicadores 2015'!J38)</f>
        <v>513</v>
      </c>
      <c r="K14" s="185">
        <f>SUM('indicadores 2015'!K23,'indicadores 2015'!K38)</f>
        <v>624</v>
      </c>
      <c r="L14" s="185">
        <f>SUM('indicadores 2015'!L23,'indicadores 2015'!L38)</f>
        <v>805</v>
      </c>
      <c r="M14" s="185">
        <f>SUM('indicadores 2015'!M23,'indicadores 2015'!M38)</f>
        <v>871</v>
      </c>
      <c r="N14" s="185">
        <f>SUM('indicadores 2015'!N23,'indicadores 2015'!N38)</f>
        <v>687</v>
      </c>
      <c r="O14" s="185">
        <f>SUM('indicadores 2015'!O23,'indicadores 2015'!O38)</f>
        <v>578</v>
      </c>
      <c r="P14" s="208">
        <f>SUM(D14:O14)</f>
        <v>10678</v>
      </c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0"/>
      <c r="DE14" s="150"/>
      <c r="DF14" s="150"/>
      <c r="DG14" s="150"/>
      <c r="DH14" s="150"/>
      <c r="DI14" s="150"/>
      <c r="DJ14" s="150"/>
      <c r="DK14" s="150"/>
      <c r="DL14" s="150"/>
      <c r="DM14" s="150"/>
      <c r="DN14" s="150"/>
      <c r="DO14" s="150"/>
      <c r="DP14" s="150"/>
      <c r="DQ14" s="150"/>
      <c r="DR14" s="150"/>
      <c r="DS14" s="150"/>
      <c r="DT14" s="150"/>
      <c r="DU14" s="150"/>
      <c r="DV14" s="150"/>
      <c r="DW14" s="150"/>
      <c r="DX14" s="150"/>
      <c r="DY14" s="150"/>
      <c r="DZ14" s="150"/>
      <c r="EA14" s="150"/>
      <c r="EB14" s="150"/>
      <c r="EC14" s="150"/>
      <c r="ED14" s="150"/>
      <c r="EE14" s="150"/>
      <c r="EF14" s="150"/>
      <c r="EG14" s="150"/>
      <c r="EH14" s="150"/>
      <c r="EI14" s="150"/>
      <c r="EJ14" s="150"/>
      <c r="EK14" s="150"/>
      <c r="EL14" s="150"/>
      <c r="EM14" s="150"/>
      <c r="EN14" s="150"/>
      <c r="EO14" s="150"/>
      <c r="EP14" s="150"/>
      <c r="EQ14" s="150"/>
      <c r="ER14" s="150"/>
      <c r="ES14" s="150"/>
      <c r="ET14" s="150"/>
      <c r="EU14" s="150"/>
      <c r="EV14" s="150"/>
      <c r="EW14" s="150"/>
      <c r="EX14" s="150"/>
      <c r="EY14" s="150"/>
      <c r="EZ14" s="150"/>
      <c r="FA14" s="150"/>
      <c r="FB14" s="150"/>
      <c r="FC14" s="150"/>
      <c r="FD14" s="150"/>
      <c r="FE14" s="150"/>
      <c r="FF14" s="150"/>
    </row>
    <row r="15" spans="1:162" s="31" customFormat="1" ht="59.25" customHeight="1" thickBot="1">
      <c r="A15" s="266"/>
      <c r="B15" s="272"/>
      <c r="C15" s="138" t="s">
        <v>19</v>
      </c>
      <c r="D15" s="139">
        <f aca="true" t="shared" si="2" ref="D15:K15">D13/D14</f>
        <v>2.236387782204515</v>
      </c>
      <c r="E15" s="139">
        <f t="shared" si="2"/>
        <v>2.8224381625441697</v>
      </c>
      <c r="F15" s="139">
        <f t="shared" si="2"/>
        <v>3.9194699286442405</v>
      </c>
      <c r="G15" s="139">
        <f t="shared" si="2"/>
        <v>4.408092485549133</v>
      </c>
      <c r="H15" s="139">
        <f t="shared" si="2"/>
        <v>3.5320723684210527</v>
      </c>
      <c r="I15" s="139">
        <f t="shared" si="2"/>
        <v>4.361111111111111</v>
      </c>
      <c r="J15" s="139">
        <f t="shared" si="2"/>
        <v>5.559454191033138</v>
      </c>
      <c r="K15" s="139">
        <f t="shared" si="2"/>
        <v>6.310897435897436</v>
      </c>
      <c r="L15" s="139">
        <f>L13/L14</f>
        <v>5.255900621118013</v>
      </c>
      <c r="M15" s="139">
        <f>M13/M14</f>
        <v>4.583237657864523</v>
      </c>
      <c r="N15" s="139">
        <f>N13/N14</f>
        <v>6.388646288209607</v>
      </c>
      <c r="O15" s="139">
        <f>O13/O14</f>
        <v>5.984429065743945</v>
      </c>
      <c r="P15" s="140">
        <f>P13/P14</f>
        <v>4.242554785540364</v>
      </c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0"/>
      <c r="CV15" s="150"/>
      <c r="CW15" s="150"/>
      <c r="CX15" s="150"/>
      <c r="CY15" s="150"/>
      <c r="CZ15" s="150"/>
      <c r="DA15" s="150"/>
      <c r="DB15" s="150"/>
      <c r="DC15" s="150"/>
      <c r="DD15" s="150"/>
      <c r="DE15" s="150"/>
      <c r="DF15" s="150"/>
      <c r="DG15" s="150"/>
      <c r="DH15" s="150"/>
      <c r="DI15" s="150"/>
      <c r="DJ15" s="150"/>
      <c r="DK15" s="150"/>
      <c r="DL15" s="150"/>
      <c r="DM15" s="150"/>
      <c r="DN15" s="150"/>
      <c r="DO15" s="150"/>
      <c r="DP15" s="150"/>
      <c r="DQ15" s="150"/>
      <c r="DR15" s="150"/>
      <c r="DS15" s="150"/>
      <c r="DT15" s="150"/>
      <c r="DU15" s="150"/>
      <c r="DV15" s="150"/>
      <c r="DW15" s="150"/>
      <c r="DX15" s="150"/>
      <c r="DY15" s="150"/>
      <c r="DZ15" s="150"/>
      <c r="EA15" s="150"/>
      <c r="EB15" s="150"/>
      <c r="EC15" s="150"/>
      <c r="ED15" s="150"/>
      <c r="EE15" s="150"/>
      <c r="EF15" s="150"/>
      <c r="EG15" s="150"/>
      <c r="EH15" s="150"/>
      <c r="EI15" s="150"/>
      <c r="EJ15" s="150"/>
      <c r="EK15" s="150"/>
      <c r="EL15" s="150"/>
      <c r="EM15" s="150"/>
      <c r="EN15" s="150"/>
      <c r="EO15" s="150"/>
      <c r="EP15" s="150"/>
      <c r="EQ15" s="150"/>
      <c r="ER15" s="150"/>
      <c r="ES15" s="150"/>
      <c r="ET15" s="150"/>
      <c r="EU15" s="150"/>
      <c r="EV15" s="150"/>
      <c r="EW15" s="150"/>
      <c r="EX15" s="150"/>
      <c r="EY15" s="150"/>
      <c r="EZ15" s="150"/>
      <c r="FA15" s="150"/>
      <c r="FB15" s="150"/>
      <c r="FC15" s="150"/>
      <c r="FD15" s="150"/>
      <c r="FE15" s="150"/>
      <c r="FF15" s="150"/>
    </row>
    <row r="16" spans="1:162" s="19" customFormat="1" ht="59.25" customHeight="1" thickBot="1">
      <c r="A16" s="207" t="s">
        <v>44</v>
      </c>
      <c r="B16" s="35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  <c r="DD16" s="150"/>
      <c r="DE16" s="150"/>
      <c r="DF16" s="150"/>
      <c r="DG16" s="150"/>
      <c r="DH16" s="150"/>
      <c r="DI16" s="150"/>
      <c r="DJ16" s="150"/>
      <c r="DK16" s="150"/>
      <c r="DL16" s="150"/>
      <c r="DM16" s="150"/>
      <c r="DN16" s="150"/>
      <c r="DO16" s="150"/>
      <c r="DP16" s="150"/>
      <c r="DQ16" s="150"/>
      <c r="DR16" s="150"/>
      <c r="DS16" s="150"/>
      <c r="DT16" s="150"/>
      <c r="DU16" s="150"/>
      <c r="DV16" s="150"/>
      <c r="DW16" s="150"/>
      <c r="DX16" s="150"/>
      <c r="DY16" s="150"/>
      <c r="DZ16" s="150"/>
      <c r="EA16" s="150"/>
      <c r="EB16" s="150"/>
      <c r="EC16" s="150"/>
      <c r="ED16" s="150"/>
      <c r="EE16" s="150"/>
      <c r="EF16" s="150"/>
      <c r="EG16" s="150"/>
      <c r="EH16" s="150"/>
      <c r="EI16" s="150"/>
      <c r="EJ16" s="150"/>
      <c r="EK16" s="150"/>
      <c r="EL16" s="150"/>
      <c r="EM16" s="150"/>
      <c r="EN16" s="150"/>
      <c r="EO16" s="150"/>
      <c r="EP16" s="150"/>
      <c r="EQ16" s="150"/>
      <c r="ER16" s="150"/>
      <c r="ES16" s="150"/>
      <c r="ET16" s="150"/>
      <c r="EU16" s="150"/>
      <c r="EV16" s="150"/>
      <c r="EW16" s="150"/>
      <c r="EX16" s="150"/>
      <c r="EY16" s="150"/>
      <c r="EZ16" s="150"/>
      <c r="FA16" s="150"/>
      <c r="FB16" s="150"/>
      <c r="FC16" s="150"/>
      <c r="FD16" s="150"/>
      <c r="FE16" s="150"/>
      <c r="FF16" s="150"/>
    </row>
    <row r="17" spans="1:162" s="17" customFormat="1" ht="78.75" customHeight="1">
      <c r="A17" s="267">
        <v>4</v>
      </c>
      <c r="B17" s="275" t="s">
        <v>79</v>
      </c>
      <c r="C17" s="191" t="s">
        <v>28</v>
      </c>
      <c r="D17" s="191">
        <f>'indicadores 2015'!D44</f>
        <v>764</v>
      </c>
      <c r="E17" s="191">
        <f>'indicadores 2015'!E44</f>
        <v>688</v>
      </c>
      <c r="F17" s="191">
        <f>'indicadores 2015'!F44</f>
        <v>637</v>
      </c>
      <c r="G17" s="129">
        <f>'indicadores 2015'!G41</f>
        <v>721</v>
      </c>
      <c r="H17" s="129">
        <f>'indicadores 2015'!H41</f>
        <v>578</v>
      </c>
      <c r="I17" s="191">
        <f>'indicadores 2015'!I41</f>
        <v>391</v>
      </c>
      <c r="J17" s="129">
        <f>'indicadores 2015'!J41</f>
        <v>80</v>
      </c>
      <c r="K17" s="191">
        <f>'indicadores 2015'!K41</f>
        <v>137</v>
      </c>
      <c r="L17" s="191">
        <f>'indicadores 2015'!L41</f>
        <v>340</v>
      </c>
      <c r="M17" s="191">
        <f>'indicadores 2015'!M41</f>
        <v>525</v>
      </c>
      <c r="N17" s="191">
        <f>'indicadores 2015'!N41</f>
        <v>89</v>
      </c>
      <c r="O17" s="191">
        <f>'indicadores 2015'!O41</f>
        <v>355</v>
      </c>
      <c r="P17" s="206">
        <f>SUM(D17:O17)</f>
        <v>5305</v>
      </c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CU17" s="150"/>
      <c r="CV17" s="150"/>
      <c r="CW17" s="150"/>
      <c r="CX17" s="150"/>
      <c r="CY17" s="150"/>
      <c r="CZ17" s="150"/>
      <c r="DA17" s="150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0"/>
      <c r="DS17" s="150"/>
      <c r="DT17" s="150"/>
      <c r="DU17" s="150"/>
      <c r="DV17" s="150"/>
      <c r="DW17" s="150"/>
      <c r="DX17" s="150"/>
      <c r="DY17" s="150"/>
      <c r="DZ17" s="150"/>
      <c r="EA17" s="150"/>
      <c r="EB17" s="150"/>
      <c r="EC17" s="150"/>
      <c r="ED17" s="150"/>
      <c r="EE17" s="150"/>
      <c r="EF17" s="150"/>
      <c r="EG17" s="150"/>
      <c r="EH17" s="150"/>
      <c r="EI17" s="150"/>
      <c r="EJ17" s="150"/>
      <c r="EK17" s="150"/>
      <c r="EL17" s="150"/>
      <c r="EM17" s="150"/>
      <c r="EN17" s="150"/>
      <c r="EO17" s="150"/>
      <c r="EP17" s="150"/>
      <c r="EQ17" s="150"/>
      <c r="ER17" s="150"/>
      <c r="ES17" s="150"/>
      <c r="ET17" s="150"/>
      <c r="EU17" s="150"/>
      <c r="EV17" s="150"/>
      <c r="EW17" s="150"/>
      <c r="EX17" s="150"/>
      <c r="EY17" s="150"/>
      <c r="EZ17" s="150"/>
      <c r="FA17" s="150"/>
      <c r="FB17" s="150"/>
      <c r="FC17" s="150"/>
      <c r="FD17" s="150"/>
      <c r="FE17" s="150"/>
      <c r="FF17" s="150"/>
    </row>
    <row r="18" spans="1:162" s="17" customFormat="1" ht="79.5" customHeight="1">
      <c r="A18" s="268"/>
      <c r="B18" s="276"/>
      <c r="C18" s="20" t="s">
        <v>30</v>
      </c>
      <c r="D18" s="22">
        <f aca="true" t="shared" si="3" ref="D18:L18">D9</f>
        <v>3368</v>
      </c>
      <c r="E18" s="22">
        <f t="shared" si="3"/>
        <v>3195</v>
      </c>
      <c r="F18" s="22">
        <f t="shared" si="3"/>
        <v>3845</v>
      </c>
      <c r="G18" s="22">
        <f t="shared" si="3"/>
        <v>3813</v>
      </c>
      <c r="H18" s="22">
        <f t="shared" si="3"/>
        <v>4295</v>
      </c>
      <c r="I18" s="22">
        <f t="shared" si="3"/>
        <v>3925</v>
      </c>
      <c r="J18" s="22">
        <f t="shared" si="3"/>
        <v>2852</v>
      </c>
      <c r="K18" s="22">
        <f t="shared" si="3"/>
        <v>3938</v>
      </c>
      <c r="L18" s="22">
        <f t="shared" si="3"/>
        <v>4231</v>
      </c>
      <c r="M18" s="22">
        <f>M9</f>
        <v>3992</v>
      </c>
      <c r="N18" s="22">
        <f>N9</f>
        <v>4389</v>
      </c>
      <c r="O18" s="22">
        <f>O9</f>
        <v>3459</v>
      </c>
      <c r="P18" s="23">
        <f>SUM(D18:O18)</f>
        <v>45302</v>
      </c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50"/>
      <c r="DE18" s="150"/>
      <c r="DF18" s="150"/>
      <c r="DG18" s="150"/>
      <c r="DH18" s="150"/>
      <c r="DI18" s="150"/>
      <c r="DJ18" s="150"/>
      <c r="DK18" s="150"/>
      <c r="DL18" s="150"/>
      <c r="DM18" s="150"/>
      <c r="DN18" s="150"/>
      <c r="DO18" s="150"/>
      <c r="DP18" s="150"/>
      <c r="DQ18" s="150"/>
      <c r="DR18" s="150"/>
      <c r="DS18" s="150"/>
      <c r="DT18" s="150"/>
      <c r="DU18" s="150"/>
      <c r="DV18" s="150"/>
      <c r="DW18" s="150"/>
      <c r="DX18" s="150"/>
      <c r="DY18" s="150"/>
      <c r="DZ18" s="150"/>
      <c r="EA18" s="150"/>
      <c r="EB18" s="150"/>
      <c r="EC18" s="150"/>
      <c r="ED18" s="150"/>
      <c r="EE18" s="150"/>
      <c r="EF18" s="150"/>
      <c r="EG18" s="150"/>
      <c r="EH18" s="150"/>
      <c r="EI18" s="150"/>
      <c r="EJ18" s="150"/>
      <c r="EK18" s="150"/>
      <c r="EL18" s="150"/>
      <c r="EM18" s="150"/>
      <c r="EN18" s="150"/>
      <c r="EO18" s="150"/>
      <c r="EP18" s="150"/>
      <c r="EQ18" s="150"/>
      <c r="ER18" s="150"/>
      <c r="ES18" s="150"/>
      <c r="ET18" s="150"/>
      <c r="EU18" s="150"/>
      <c r="EV18" s="150"/>
      <c r="EW18" s="150"/>
      <c r="EX18" s="150"/>
      <c r="EY18" s="150"/>
      <c r="EZ18" s="150"/>
      <c r="FA18" s="150"/>
      <c r="FB18" s="150"/>
      <c r="FC18" s="150"/>
      <c r="FD18" s="150"/>
      <c r="FE18" s="150"/>
      <c r="FF18" s="150"/>
    </row>
    <row r="19" spans="1:162" s="17" customFormat="1" ht="76.5" customHeight="1" thickBot="1">
      <c r="A19" s="269"/>
      <c r="B19" s="277"/>
      <c r="C19" s="24" t="s">
        <v>19</v>
      </c>
      <c r="D19" s="37">
        <f>D17/D18</f>
        <v>0.22684085510688837</v>
      </c>
      <c r="E19" s="37">
        <f aca="true" t="shared" si="4" ref="E19:P19">E17/E18</f>
        <v>0.21533646322378716</v>
      </c>
      <c r="F19" s="37">
        <f t="shared" si="4"/>
        <v>0.16566970091027308</v>
      </c>
      <c r="G19" s="37">
        <f t="shared" si="4"/>
        <v>0.1890899554156832</v>
      </c>
      <c r="H19" s="37">
        <f t="shared" si="4"/>
        <v>0.13457508731082654</v>
      </c>
      <c r="I19" s="37">
        <f t="shared" si="4"/>
        <v>0.09961783439490446</v>
      </c>
      <c r="J19" s="37">
        <f t="shared" si="4"/>
        <v>0.028050490883590462</v>
      </c>
      <c r="K19" s="37">
        <f t="shared" si="4"/>
        <v>0.034789233113255456</v>
      </c>
      <c r="L19" s="37">
        <f t="shared" si="4"/>
        <v>0.08035925313164737</v>
      </c>
      <c r="M19" s="37">
        <f t="shared" si="4"/>
        <v>0.13151302605210421</v>
      </c>
      <c r="N19" s="37">
        <f t="shared" si="4"/>
        <v>0.0202779676463887</v>
      </c>
      <c r="O19" s="37">
        <f t="shared" si="4"/>
        <v>0.10263081815553628</v>
      </c>
      <c r="P19" s="202">
        <f t="shared" si="4"/>
        <v>0.11710299766014745</v>
      </c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0"/>
      <c r="CL19" s="150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0"/>
      <c r="DA19" s="150"/>
      <c r="DB19" s="150"/>
      <c r="DC19" s="150"/>
      <c r="DD19" s="150"/>
      <c r="DE19" s="150"/>
      <c r="DF19" s="150"/>
      <c r="DG19" s="150"/>
      <c r="DH19" s="150"/>
      <c r="DI19" s="150"/>
      <c r="DJ19" s="150"/>
      <c r="DK19" s="150"/>
      <c r="DL19" s="150"/>
      <c r="DM19" s="150"/>
      <c r="DN19" s="150"/>
      <c r="DO19" s="150"/>
      <c r="DP19" s="150"/>
      <c r="DQ19" s="150"/>
      <c r="DR19" s="150"/>
      <c r="DS19" s="150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0"/>
      <c r="EF19" s="150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0"/>
      <c r="ES19" s="150"/>
      <c r="ET19" s="150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0"/>
      <c r="FF19" s="150"/>
    </row>
    <row r="20" spans="1:162" s="31" customFormat="1" ht="75" customHeight="1" thickBot="1">
      <c r="A20" s="264">
        <v>5</v>
      </c>
      <c r="B20" s="278" t="s">
        <v>80</v>
      </c>
      <c r="C20" s="29" t="s">
        <v>69</v>
      </c>
      <c r="D20" s="38">
        <f>'indicadores 2015'!D47</f>
        <v>6017</v>
      </c>
      <c r="E20" s="38">
        <f>'indicadores 2015'!E47</f>
        <v>5349</v>
      </c>
      <c r="F20" s="38">
        <f>'indicadores 2015'!F47</f>
        <v>6238</v>
      </c>
      <c r="G20" s="38">
        <f>'indicadores 2015'!G47</f>
        <v>6013</v>
      </c>
      <c r="H20" s="38">
        <f>'indicadores 2015'!H47</f>
        <v>6022</v>
      </c>
      <c r="I20" s="38">
        <f>'indicadores 2015'!I47</f>
        <v>6117</v>
      </c>
      <c r="J20" s="38">
        <f>'indicadores 2015'!J47</f>
        <v>7301</v>
      </c>
      <c r="K20" s="38">
        <f>'indicadores 2015'!K47</f>
        <v>6406</v>
      </c>
      <c r="L20" s="38">
        <f>'indicadores 2015'!L47</f>
        <v>6641</v>
      </c>
      <c r="M20" s="38">
        <f>'indicadores 2015'!M47</f>
        <v>7680</v>
      </c>
      <c r="N20" s="38">
        <f>'indicadores 2015'!N47</f>
        <v>6421</v>
      </c>
      <c r="O20" s="38">
        <f>'indicadores 2015'!O47</f>
        <v>5185</v>
      </c>
      <c r="P20" s="39">
        <f>SUM(D20:O20)</f>
        <v>75390</v>
      </c>
      <c r="Q20" s="152"/>
      <c r="R20" s="152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0"/>
      <c r="DM20" s="150"/>
      <c r="DN20" s="150"/>
      <c r="DO20" s="150"/>
      <c r="DP20" s="150"/>
      <c r="DQ20" s="150"/>
      <c r="DR20" s="150"/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/>
      <c r="ED20" s="150"/>
      <c r="EE20" s="150"/>
      <c r="EF20" s="150"/>
      <c r="EG20" s="150"/>
      <c r="EH20" s="150"/>
      <c r="EI20" s="150"/>
      <c r="EJ20" s="150"/>
      <c r="EK20" s="150"/>
      <c r="EL20" s="150"/>
      <c r="EM20" s="150"/>
      <c r="EN20" s="150"/>
      <c r="EO20" s="150"/>
      <c r="EP20" s="150"/>
      <c r="EQ20" s="150"/>
      <c r="ER20" s="150"/>
      <c r="ES20" s="150"/>
      <c r="ET20" s="150"/>
      <c r="EU20" s="150"/>
      <c r="EV20" s="150"/>
      <c r="EW20" s="150"/>
      <c r="EX20" s="150"/>
      <c r="EY20" s="150"/>
      <c r="EZ20" s="150"/>
      <c r="FA20" s="150"/>
      <c r="FB20" s="150"/>
      <c r="FC20" s="150"/>
      <c r="FD20" s="150"/>
      <c r="FE20" s="150"/>
      <c r="FF20" s="150"/>
    </row>
    <row r="21" spans="1:162" s="31" customFormat="1" ht="81" customHeight="1">
      <c r="A21" s="265"/>
      <c r="B21" s="279"/>
      <c r="C21" s="141" t="s">
        <v>70</v>
      </c>
      <c r="D21" s="142">
        <f>D9</f>
        <v>3368</v>
      </c>
      <c r="E21" s="142">
        <f aca="true" t="shared" si="5" ref="E21:O21">E9</f>
        <v>3195</v>
      </c>
      <c r="F21" s="142">
        <f t="shared" si="5"/>
        <v>3845</v>
      </c>
      <c r="G21" s="142">
        <f t="shared" si="5"/>
        <v>3813</v>
      </c>
      <c r="H21" s="142">
        <f t="shared" si="5"/>
        <v>4295</v>
      </c>
      <c r="I21" s="142">
        <f t="shared" si="5"/>
        <v>3925</v>
      </c>
      <c r="J21" s="142">
        <f t="shared" si="5"/>
        <v>2852</v>
      </c>
      <c r="K21" s="142">
        <f t="shared" si="5"/>
        <v>3938</v>
      </c>
      <c r="L21" s="142">
        <f t="shared" si="5"/>
        <v>4231</v>
      </c>
      <c r="M21" s="142">
        <f t="shared" si="5"/>
        <v>3992</v>
      </c>
      <c r="N21" s="142">
        <f t="shared" si="5"/>
        <v>4389</v>
      </c>
      <c r="O21" s="142">
        <f t="shared" si="5"/>
        <v>3459</v>
      </c>
      <c r="P21" s="143">
        <f>SUM(D21:O21)</f>
        <v>45302</v>
      </c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  <c r="CA21" s="150"/>
      <c r="CB21" s="150"/>
      <c r="CC21" s="150"/>
      <c r="CD21" s="150"/>
      <c r="CE21" s="150"/>
      <c r="CF21" s="150"/>
      <c r="CG21" s="150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0"/>
      <c r="CS21" s="150"/>
      <c r="CT21" s="150"/>
      <c r="CU21" s="150"/>
      <c r="CV21" s="150"/>
      <c r="CW21" s="150"/>
      <c r="CX21" s="150"/>
      <c r="CY21" s="150"/>
      <c r="CZ21" s="150"/>
      <c r="DA21" s="150"/>
      <c r="DB21" s="150"/>
      <c r="DC21" s="150"/>
      <c r="DD21" s="150"/>
      <c r="DE21" s="150"/>
      <c r="DF21" s="150"/>
      <c r="DG21" s="150"/>
      <c r="DH21" s="150"/>
      <c r="DI21" s="150"/>
      <c r="DJ21" s="150"/>
      <c r="DK21" s="150"/>
      <c r="DL21" s="150"/>
      <c r="DM21" s="150"/>
      <c r="DN21" s="150"/>
      <c r="DO21" s="150"/>
      <c r="DP21" s="150"/>
      <c r="DQ21" s="150"/>
      <c r="DR21" s="150"/>
      <c r="DS21" s="150"/>
      <c r="DT21" s="150"/>
      <c r="DU21" s="150"/>
      <c r="DV21" s="150"/>
      <c r="DW21" s="150"/>
      <c r="DX21" s="150"/>
      <c r="DY21" s="150"/>
      <c r="DZ21" s="150"/>
      <c r="EA21" s="150"/>
      <c r="EB21" s="150"/>
      <c r="EC21" s="150"/>
      <c r="ED21" s="150"/>
      <c r="EE21" s="150"/>
      <c r="EF21" s="150"/>
      <c r="EG21" s="150"/>
      <c r="EH21" s="150"/>
      <c r="EI21" s="150"/>
      <c r="EJ21" s="150"/>
      <c r="EK21" s="150"/>
      <c r="EL21" s="150"/>
      <c r="EM21" s="150"/>
      <c r="EN21" s="150"/>
      <c r="EO21" s="150"/>
      <c r="EP21" s="150"/>
      <c r="EQ21" s="150"/>
      <c r="ER21" s="150"/>
      <c r="ES21" s="150"/>
      <c r="ET21" s="150"/>
      <c r="EU21" s="150"/>
      <c r="EV21" s="150"/>
      <c r="EW21" s="150"/>
      <c r="EX21" s="150"/>
      <c r="EY21" s="150"/>
      <c r="EZ21" s="150"/>
      <c r="FA21" s="150"/>
      <c r="FB21" s="150"/>
      <c r="FC21" s="150"/>
      <c r="FD21" s="150"/>
      <c r="FE21" s="150"/>
      <c r="FF21" s="150"/>
    </row>
    <row r="22" spans="1:162" s="31" customFormat="1" ht="68.25" customHeight="1" thickBot="1">
      <c r="A22" s="266"/>
      <c r="B22" s="280"/>
      <c r="C22" s="138" t="s">
        <v>19</v>
      </c>
      <c r="D22" s="139">
        <f>D20/D21</f>
        <v>1.786520190023753</v>
      </c>
      <c r="E22" s="139">
        <f aca="true" t="shared" si="6" ref="E22:O22">E20/E21</f>
        <v>1.6741784037558685</v>
      </c>
      <c r="F22" s="139">
        <f t="shared" si="6"/>
        <v>1.622366710013004</v>
      </c>
      <c r="G22" s="139">
        <f t="shared" si="6"/>
        <v>1.5769735116706005</v>
      </c>
      <c r="H22" s="139">
        <f t="shared" si="6"/>
        <v>1.4020954598370199</v>
      </c>
      <c r="I22" s="139">
        <f t="shared" si="6"/>
        <v>1.5584713375796178</v>
      </c>
      <c r="J22" s="139">
        <f t="shared" si="6"/>
        <v>2.5599579242636747</v>
      </c>
      <c r="K22" s="139">
        <f t="shared" si="6"/>
        <v>1.6267140680548502</v>
      </c>
      <c r="L22" s="139">
        <f t="shared" si="6"/>
        <v>1.569605294256677</v>
      </c>
      <c r="M22" s="139">
        <f t="shared" si="6"/>
        <v>1.9238476953907815</v>
      </c>
      <c r="N22" s="139">
        <f t="shared" si="6"/>
        <v>1.4629756208703577</v>
      </c>
      <c r="O22" s="139">
        <f t="shared" si="6"/>
        <v>1.4989881468632553</v>
      </c>
      <c r="P22" s="140">
        <f>P20/P21</f>
        <v>1.6641649375303518</v>
      </c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  <c r="CW22" s="150"/>
      <c r="CX22" s="150"/>
      <c r="CY22" s="150"/>
      <c r="CZ22" s="150"/>
      <c r="DA22" s="150"/>
      <c r="DB22" s="150"/>
      <c r="DC22" s="150"/>
      <c r="DD22" s="150"/>
      <c r="DE22" s="150"/>
      <c r="DF22" s="150"/>
      <c r="DG22" s="150"/>
      <c r="DH22" s="150"/>
      <c r="DI22" s="150"/>
      <c r="DJ22" s="150"/>
      <c r="DK22" s="150"/>
      <c r="DL22" s="150"/>
      <c r="DM22" s="150"/>
      <c r="DN22" s="150"/>
      <c r="DO22" s="150"/>
      <c r="DP22" s="150"/>
      <c r="DQ22" s="150"/>
      <c r="DR22" s="150"/>
      <c r="DS22" s="150"/>
      <c r="DT22" s="150"/>
      <c r="DU22" s="150"/>
      <c r="DV22" s="150"/>
      <c r="DW22" s="150"/>
      <c r="DX22" s="150"/>
      <c r="DY22" s="150"/>
      <c r="DZ22" s="150"/>
      <c r="EA22" s="150"/>
      <c r="EB22" s="150"/>
      <c r="EC22" s="150"/>
      <c r="ED22" s="150"/>
      <c r="EE22" s="150"/>
      <c r="EF22" s="150"/>
      <c r="EG22" s="150"/>
      <c r="EH22" s="150"/>
      <c r="EI22" s="150"/>
      <c r="EJ22" s="150"/>
      <c r="EK22" s="150"/>
      <c r="EL22" s="150"/>
      <c r="EM22" s="150"/>
      <c r="EN22" s="150"/>
      <c r="EO22" s="150"/>
      <c r="EP22" s="150"/>
      <c r="EQ22" s="150"/>
      <c r="ER22" s="150"/>
      <c r="ES22" s="150"/>
      <c r="ET22" s="150"/>
      <c r="EU22" s="150"/>
      <c r="EV22" s="150"/>
      <c r="EW22" s="150"/>
      <c r="EX22" s="150"/>
      <c r="EY22" s="150"/>
      <c r="EZ22" s="150"/>
      <c r="FA22" s="150"/>
      <c r="FB22" s="150"/>
      <c r="FC22" s="150"/>
      <c r="FD22" s="150"/>
      <c r="FE22" s="150"/>
      <c r="FF22" s="150"/>
    </row>
    <row r="23" spans="1:162" s="17" customFormat="1" ht="74.25" customHeight="1">
      <c r="A23" s="267">
        <v>6</v>
      </c>
      <c r="B23" s="275" t="s">
        <v>105</v>
      </c>
      <c r="C23" s="18" t="s">
        <v>32</v>
      </c>
      <c r="D23" s="21">
        <f>'indicadores 2015'!D50</f>
        <v>3879</v>
      </c>
      <c r="E23" s="21">
        <f>'indicadores 2015'!E50</f>
        <v>3744</v>
      </c>
      <c r="F23" s="21">
        <f>'indicadores 2015'!F50</f>
        <v>2445</v>
      </c>
      <c r="G23" s="21">
        <f>'indicadores 2015'!G50</f>
        <v>2522</v>
      </c>
      <c r="H23" s="21">
        <f>'indicadores 2015'!H50</f>
        <v>2296</v>
      </c>
      <c r="I23" s="21">
        <f>'indicadores 2015'!I50</f>
        <v>5009</v>
      </c>
      <c r="J23" s="21">
        <f>'indicadores 2015'!J50</f>
        <v>2252</v>
      </c>
      <c r="K23" s="21">
        <f>'indicadores 2015'!K50</f>
        <v>2962</v>
      </c>
      <c r="L23" s="21">
        <f>'indicadores 2015'!L50</f>
        <v>1565</v>
      </c>
      <c r="M23" s="21">
        <f>'indicadores 2015'!M50</f>
        <v>2565</v>
      </c>
      <c r="N23" s="21">
        <f>'indicadores 2015'!N50</f>
        <v>2067</v>
      </c>
      <c r="O23" s="21">
        <f>'indicadores 2015'!O50</f>
        <v>3922</v>
      </c>
      <c r="P23" s="27">
        <f>SUM(D23:O23)</f>
        <v>35228</v>
      </c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  <c r="CV23" s="150"/>
      <c r="CW23" s="150"/>
      <c r="CX23" s="150"/>
      <c r="CY23" s="150"/>
      <c r="CZ23" s="150"/>
      <c r="DA23" s="150"/>
      <c r="DB23" s="150"/>
      <c r="DC23" s="150"/>
      <c r="DD23" s="150"/>
      <c r="DE23" s="150"/>
      <c r="DF23" s="150"/>
      <c r="DG23" s="150"/>
      <c r="DH23" s="150"/>
      <c r="DI23" s="150"/>
      <c r="DJ23" s="150"/>
      <c r="DK23" s="150"/>
      <c r="DL23" s="150"/>
      <c r="DM23" s="150"/>
      <c r="DN23" s="150"/>
      <c r="DO23" s="150"/>
      <c r="DP23" s="150"/>
      <c r="DQ23" s="150"/>
      <c r="DR23" s="150"/>
      <c r="DS23" s="150"/>
      <c r="DT23" s="150"/>
      <c r="DU23" s="150"/>
      <c r="DV23" s="150"/>
      <c r="DW23" s="150"/>
      <c r="DX23" s="150"/>
      <c r="DY23" s="150"/>
      <c r="DZ23" s="150"/>
      <c r="EA23" s="150"/>
      <c r="EB23" s="150"/>
      <c r="EC23" s="150"/>
      <c r="ED23" s="150"/>
      <c r="EE23" s="150"/>
      <c r="EF23" s="150"/>
      <c r="EG23" s="150"/>
      <c r="EH23" s="150"/>
      <c r="EI23" s="150"/>
      <c r="EJ23" s="150"/>
      <c r="EK23" s="150"/>
      <c r="EL23" s="150"/>
      <c r="EM23" s="150"/>
      <c r="EN23" s="150"/>
      <c r="EO23" s="150"/>
      <c r="EP23" s="150"/>
      <c r="EQ23" s="150"/>
      <c r="ER23" s="150"/>
      <c r="ES23" s="150"/>
      <c r="ET23" s="150"/>
      <c r="EU23" s="150"/>
      <c r="EV23" s="150"/>
      <c r="EW23" s="150"/>
      <c r="EX23" s="150"/>
      <c r="EY23" s="150"/>
      <c r="EZ23" s="150"/>
      <c r="FA23" s="150"/>
      <c r="FB23" s="150"/>
      <c r="FC23" s="150"/>
      <c r="FD23" s="150"/>
      <c r="FE23" s="150"/>
      <c r="FF23" s="150"/>
    </row>
    <row r="24" spans="1:162" s="17" customFormat="1" ht="57.75" customHeight="1">
      <c r="A24" s="268"/>
      <c r="B24" s="276"/>
      <c r="C24" s="20" t="s">
        <v>33</v>
      </c>
      <c r="D24" s="22">
        <f>'indicadores 2015'!D51</f>
        <v>36</v>
      </c>
      <c r="E24" s="22">
        <f>'indicadores 2015'!E51</f>
        <v>51</v>
      </c>
      <c r="F24" s="22">
        <f>'indicadores 2015'!F51</f>
        <v>43</v>
      </c>
      <c r="G24" s="22">
        <f>'indicadores 2015'!G51</f>
        <v>40</v>
      </c>
      <c r="H24" s="22">
        <f>'indicadores 2015'!H51</f>
        <v>43</v>
      </c>
      <c r="I24" s="22">
        <f>'indicadores 2015'!I51</f>
        <v>51</v>
      </c>
      <c r="J24" s="22">
        <f>'indicadores 2015'!J51</f>
        <v>42</v>
      </c>
      <c r="K24" s="22">
        <f>'indicadores 2015'!K51</f>
        <v>44</v>
      </c>
      <c r="L24" s="22">
        <f>'indicadores 2015'!L51</f>
        <v>38</v>
      </c>
      <c r="M24" s="22">
        <f>'indicadores 2015'!M51</f>
        <v>52</v>
      </c>
      <c r="N24" s="22">
        <f>'indicadores 2015'!N51</f>
        <v>31</v>
      </c>
      <c r="O24" s="22">
        <f>'indicadores 2015'!O51</f>
        <v>47</v>
      </c>
      <c r="P24" s="23">
        <f>SUM(D24:O24)</f>
        <v>518</v>
      </c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50"/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150"/>
      <c r="DE24" s="150"/>
      <c r="DF24" s="150"/>
      <c r="DG24" s="150"/>
      <c r="DH24" s="150"/>
      <c r="DI24" s="150"/>
      <c r="DJ24" s="150"/>
      <c r="DK24" s="150"/>
      <c r="DL24" s="150"/>
      <c r="DM24" s="150"/>
      <c r="DN24" s="150"/>
      <c r="DO24" s="150"/>
      <c r="DP24" s="150"/>
      <c r="DQ24" s="150"/>
      <c r="DR24" s="150"/>
      <c r="DS24" s="150"/>
      <c r="DT24" s="150"/>
      <c r="DU24" s="150"/>
      <c r="DV24" s="150"/>
      <c r="DW24" s="150"/>
      <c r="DX24" s="150"/>
      <c r="DY24" s="150"/>
      <c r="DZ24" s="150"/>
      <c r="EA24" s="150"/>
      <c r="EB24" s="150"/>
      <c r="EC24" s="150"/>
      <c r="ED24" s="150"/>
      <c r="EE24" s="150"/>
      <c r="EF24" s="150"/>
      <c r="EG24" s="150"/>
      <c r="EH24" s="150"/>
      <c r="EI24" s="150"/>
      <c r="EJ24" s="150"/>
      <c r="EK24" s="150"/>
      <c r="EL24" s="150"/>
      <c r="EM24" s="150"/>
      <c r="EN24" s="150"/>
      <c r="EO24" s="150"/>
      <c r="EP24" s="150"/>
      <c r="EQ24" s="150"/>
      <c r="ER24" s="150"/>
      <c r="ES24" s="150"/>
      <c r="ET24" s="150"/>
      <c r="EU24" s="150"/>
      <c r="EV24" s="150"/>
      <c r="EW24" s="150"/>
      <c r="EX24" s="150"/>
      <c r="EY24" s="150"/>
      <c r="EZ24" s="150"/>
      <c r="FA24" s="150"/>
      <c r="FB24" s="150"/>
      <c r="FC24" s="150"/>
      <c r="FD24" s="150"/>
      <c r="FE24" s="150"/>
      <c r="FF24" s="150"/>
    </row>
    <row r="25" spans="1:162" s="17" customFormat="1" ht="49.5" customHeight="1" thickBot="1">
      <c r="A25" s="269"/>
      <c r="B25" s="277"/>
      <c r="C25" s="24" t="s">
        <v>19</v>
      </c>
      <c r="D25" s="40">
        <f>D23/D24</f>
        <v>107.75</v>
      </c>
      <c r="E25" s="40">
        <f aca="true" t="shared" si="7" ref="E25:P25">E23/E24</f>
        <v>73.41176470588235</v>
      </c>
      <c r="F25" s="40">
        <f t="shared" si="7"/>
        <v>56.86046511627907</v>
      </c>
      <c r="G25" s="40">
        <f t="shared" si="7"/>
        <v>63.05</v>
      </c>
      <c r="H25" s="40">
        <f t="shared" si="7"/>
        <v>53.395348837209305</v>
      </c>
      <c r="I25" s="40">
        <f t="shared" si="7"/>
        <v>98.2156862745098</v>
      </c>
      <c r="J25" s="40">
        <f t="shared" si="7"/>
        <v>53.61904761904762</v>
      </c>
      <c r="K25" s="40">
        <f t="shared" si="7"/>
        <v>67.31818181818181</v>
      </c>
      <c r="L25" s="40">
        <f t="shared" si="7"/>
        <v>41.18421052631579</v>
      </c>
      <c r="M25" s="40">
        <f t="shared" si="7"/>
        <v>49.32692307692308</v>
      </c>
      <c r="N25" s="40">
        <f t="shared" si="7"/>
        <v>66.6774193548387</v>
      </c>
      <c r="O25" s="40">
        <f t="shared" si="7"/>
        <v>83.44680851063829</v>
      </c>
      <c r="P25" s="205">
        <f t="shared" si="7"/>
        <v>68.00772200772201</v>
      </c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50"/>
      <c r="DD25" s="150"/>
      <c r="DE25" s="150"/>
      <c r="DF25" s="150"/>
      <c r="DG25" s="150"/>
      <c r="DH25" s="150"/>
      <c r="DI25" s="150"/>
      <c r="DJ25" s="150"/>
      <c r="DK25" s="150"/>
      <c r="DL25" s="150"/>
      <c r="DM25" s="150"/>
      <c r="DN25" s="150"/>
      <c r="DO25" s="150"/>
      <c r="DP25" s="150"/>
      <c r="DQ25" s="150"/>
      <c r="DR25" s="150"/>
      <c r="DS25" s="150"/>
      <c r="DT25" s="150"/>
      <c r="DU25" s="150"/>
      <c r="DV25" s="150"/>
      <c r="DW25" s="150"/>
      <c r="DX25" s="150"/>
      <c r="DY25" s="150"/>
      <c r="DZ25" s="150"/>
      <c r="EA25" s="150"/>
      <c r="EB25" s="150"/>
      <c r="EC25" s="150"/>
      <c r="ED25" s="150"/>
      <c r="EE25" s="150"/>
      <c r="EF25" s="150"/>
      <c r="EG25" s="150"/>
      <c r="EH25" s="150"/>
      <c r="EI25" s="150"/>
      <c r="EJ25" s="150"/>
      <c r="EK25" s="150"/>
      <c r="EL25" s="150"/>
      <c r="EM25" s="150"/>
      <c r="EN25" s="150"/>
      <c r="EO25" s="150"/>
      <c r="EP25" s="150"/>
      <c r="EQ25" s="150"/>
      <c r="ER25" s="150"/>
      <c r="ES25" s="150"/>
      <c r="ET25" s="150"/>
      <c r="EU25" s="150"/>
      <c r="EV25" s="150"/>
      <c r="EW25" s="150"/>
      <c r="EX25" s="150"/>
      <c r="EY25" s="150"/>
      <c r="EZ25" s="150"/>
      <c r="FA25" s="150"/>
      <c r="FB25" s="150"/>
      <c r="FC25" s="150"/>
      <c r="FD25" s="150"/>
      <c r="FE25" s="150"/>
      <c r="FF25" s="150"/>
    </row>
    <row r="26" spans="1:162" s="17" customFormat="1" ht="89.25" customHeight="1" thickBot="1">
      <c r="A26" s="264">
        <v>7</v>
      </c>
      <c r="B26" s="270" t="s">
        <v>78</v>
      </c>
      <c r="C26" s="29" t="s">
        <v>98</v>
      </c>
      <c r="D26" s="38">
        <v>17918</v>
      </c>
      <c r="E26" s="38">
        <v>16184</v>
      </c>
      <c r="F26" s="38">
        <v>17918</v>
      </c>
      <c r="G26" s="38">
        <f>'indicadores 2015'!G71</f>
        <v>5400</v>
      </c>
      <c r="H26" s="38">
        <f>'indicadores 2015'!H71</f>
        <v>5580</v>
      </c>
      <c r="I26" s="38">
        <f>'indicadores 2015'!I71</f>
        <v>5400</v>
      </c>
      <c r="J26" s="38">
        <f>'indicadores 2015'!J71</f>
        <v>5580</v>
      </c>
      <c r="K26" s="38">
        <f>'indicadores 2015'!K71</f>
        <v>5580</v>
      </c>
      <c r="L26" s="38">
        <f>'indicadores 2015'!L71</f>
        <v>5400</v>
      </c>
      <c r="M26" s="38">
        <f>'indicadores 2015'!M71</f>
        <v>5580</v>
      </c>
      <c r="N26" s="38">
        <f>'indicadores 2015'!N71</f>
        <v>5400</v>
      </c>
      <c r="O26" s="38">
        <f>'indicadores 2015'!O71</f>
        <v>5580</v>
      </c>
      <c r="P26" s="39">
        <f>SUM(D26:O26)</f>
        <v>101520</v>
      </c>
      <c r="Q26" s="150" t="s">
        <v>94</v>
      </c>
      <c r="R26" s="150"/>
      <c r="S26" s="150"/>
      <c r="T26" s="150"/>
      <c r="U26" s="150">
        <f>1369+1621</f>
        <v>2990</v>
      </c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  <c r="CX26" s="150"/>
      <c r="CY26" s="150"/>
      <c r="CZ26" s="150"/>
      <c r="DA26" s="150"/>
      <c r="DB26" s="150"/>
      <c r="DC26" s="150"/>
      <c r="DD26" s="150"/>
      <c r="DE26" s="150"/>
      <c r="DF26" s="150"/>
      <c r="DG26" s="150"/>
      <c r="DH26" s="150"/>
      <c r="DI26" s="150"/>
      <c r="DJ26" s="150"/>
      <c r="DK26" s="150"/>
      <c r="DL26" s="150"/>
      <c r="DM26" s="150"/>
      <c r="DN26" s="150"/>
      <c r="DO26" s="150"/>
      <c r="DP26" s="150"/>
      <c r="DQ26" s="150"/>
      <c r="DR26" s="150"/>
      <c r="DS26" s="150"/>
      <c r="DT26" s="150"/>
      <c r="DU26" s="150"/>
      <c r="DV26" s="150"/>
      <c r="DW26" s="150"/>
      <c r="DX26" s="150"/>
      <c r="DY26" s="150"/>
      <c r="DZ26" s="150"/>
      <c r="EA26" s="150"/>
      <c r="EB26" s="150"/>
      <c r="EC26" s="150"/>
      <c r="ED26" s="150"/>
      <c r="EE26" s="150"/>
      <c r="EF26" s="150"/>
      <c r="EG26" s="150"/>
      <c r="EH26" s="150"/>
      <c r="EI26" s="150"/>
      <c r="EJ26" s="150"/>
      <c r="EK26" s="150"/>
      <c r="EL26" s="150"/>
      <c r="EM26" s="150"/>
      <c r="EN26" s="150"/>
      <c r="EO26" s="150"/>
      <c r="EP26" s="150"/>
      <c r="EQ26" s="150"/>
      <c r="ER26" s="150"/>
      <c r="ES26" s="150"/>
      <c r="ET26" s="150"/>
      <c r="EU26" s="150"/>
      <c r="EV26" s="150"/>
      <c r="EW26" s="150"/>
      <c r="EX26" s="150"/>
      <c r="EY26" s="150"/>
      <c r="EZ26" s="150"/>
      <c r="FA26" s="150"/>
      <c r="FB26" s="150"/>
      <c r="FC26" s="150"/>
      <c r="FD26" s="150"/>
      <c r="FE26" s="150"/>
      <c r="FF26" s="150"/>
    </row>
    <row r="27" spans="1:162" s="17" customFormat="1" ht="84.75" customHeight="1">
      <c r="A27" s="265"/>
      <c r="B27" s="271"/>
      <c r="C27" s="29" t="s">
        <v>97</v>
      </c>
      <c r="D27" s="38">
        <v>13622</v>
      </c>
      <c r="E27" s="38">
        <v>12506</v>
      </c>
      <c r="F27" s="38">
        <v>13904</v>
      </c>
      <c r="G27" s="38">
        <f>'indicadores 2015'!G72</f>
        <v>3723</v>
      </c>
      <c r="H27" s="38">
        <f>'indicadores 2015'!H72</f>
        <v>4010</v>
      </c>
      <c r="I27" s="38">
        <f>'indicadores 2015'!I72</f>
        <v>3625</v>
      </c>
      <c r="J27" s="38">
        <f>'indicadores 2015'!J72</f>
        <v>3570</v>
      </c>
      <c r="K27" s="38">
        <f>'indicadores 2015'!K72</f>
        <v>3842</v>
      </c>
      <c r="L27" s="38">
        <f>'indicadores 2015'!L72</f>
        <v>3679</v>
      </c>
      <c r="M27" s="38">
        <f>'indicadores 2015'!M72</f>
        <v>3798</v>
      </c>
      <c r="N27" s="38">
        <f>'indicadores 2015'!N72</f>
        <v>3771</v>
      </c>
      <c r="O27" s="38">
        <f>'indicadores 2015'!O72</f>
        <v>3527</v>
      </c>
      <c r="P27" s="39">
        <f>SUM(D27:O27)</f>
        <v>73577</v>
      </c>
      <c r="Q27" s="150" t="s">
        <v>94</v>
      </c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0"/>
      <c r="CL27" s="150"/>
      <c r="CM27" s="150"/>
      <c r="CN27" s="150"/>
      <c r="CO27" s="150"/>
      <c r="CP27" s="150"/>
      <c r="CQ27" s="150"/>
      <c r="CR27" s="150"/>
      <c r="CS27" s="150"/>
      <c r="CT27" s="150"/>
      <c r="CU27" s="150"/>
      <c r="CV27" s="150"/>
      <c r="CW27" s="150"/>
      <c r="CX27" s="150"/>
      <c r="CY27" s="150"/>
      <c r="CZ27" s="150"/>
      <c r="DA27" s="150"/>
      <c r="DB27" s="150"/>
      <c r="DC27" s="150"/>
      <c r="DD27" s="150"/>
      <c r="DE27" s="150"/>
      <c r="DF27" s="150"/>
      <c r="DG27" s="150"/>
      <c r="DH27" s="150"/>
      <c r="DI27" s="150"/>
      <c r="DJ27" s="150"/>
      <c r="DK27" s="150"/>
      <c r="DL27" s="150"/>
      <c r="DM27" s="150"/>
      <c r="DN27" s="150"/>
      <c r="DO27" s="150"/>
      <c r="DP27" s="150"/>
      <c r="DQ27" s="150"/>
      <c r="DR27" s="150"/>
      <c r="DS27" s="150"/>
      <c r="DT27" s="150"/>
      <c r="DU27" s="150"/>
      <c r="DV27" s="150"/>
      <c r="DW27" s="150"/>
      <c r="DX27" s="150"/>
      <c r="DY27" s="150"/>
      <c r="DZ27" s="150"/>
      <c r="EA27" s="150"/>
      <c r="EB27" s="150"/>
      <c r="EC27" s="150"/>
      <c r="ED27" s="150"/>
      <c r="EE27" s="150"/>
      <c r="EF27" s="150"/>
      <c r="EG27" s="150"/>
      <c r="EH27" s="150"/>
      <c r="EI27" s="150"/>
      <c r="EJ27" s="150"/>
      <c r="EK27" s="150"/>
      <c r="EL27" s="150"/>
      <c r="EM27" s="150"/>
      <c r="EN27" s="150"/>
      <c r="EO27" s="150"/>
      <c r="EP27" s="150"/>
      <c r="EQ27" s="150"/>
      <c r="ER27" s="150"/>
      <c r="ES27" s="150"/>
      <c r="ET27" s="150"/>
      <c r="EU27" s="150"/>
      <c r="EV27" s="150"/>
      <c r="EW27" s="150"/>
      <c r="EX27" s="150"/>
      <c r="EY27" s="150"/>
      <c r="EZ27" s="150"/>
      <c r="FA27" s="150"/>
      <c r="FB27" s="150"/>
      <c r="FC27" s="150"/>
      <c r="FD27" s="150"/>
      <c r="FE27" s="150"/>
      <c r="FF27" s="150"/>
    </row>
    <row r="28" spans="1:162" s="17" customFormat="1" ht="83.25" customHeight="1">
      <c r="A28" s="265"/>
      <c r="B28" s="271"/>
      <c r="C28" s="141" t="s">
        <v>34</v>
      </c>
      <c r="D28" s="142">
        <f>D26-D27</f>
        <v>4296</v>
      </c>
      <c r="E28" s="142">
        <f aca="true" t="shared" si="8" ref="E28:O28">E26-E27</f>
        <v>3678</v>
      </c>
      <c r="F28" s="142">
        <f t="shared" si="8"/>
        <v>4014</v>
      </c>
      <c r="G28" s="142">
        <f t="shared" si="8"/>
        <v>1677</v>
      </c>
      <c r="H28" s="142">
        <f t="shared" si="8"/>
        <v>1570</v>
      </c>
      <c r="I28" s="142">
        <f t="shared" si="8"/>
        <v>1775</v>
      </c>
      <c r="J28" s="142">
        <f t="shared" si="8"/>
        <v>2010</v>
      </c>
      <c r="K28" s="142">
        <f t="shared" si="8"/>
        <v>1738</v>
      </c>
      <c r="L28" s="142">
        <f t="shared" si="8"/>
        <v>1721</v>
      </c>
      <c r="M28" s="142">
        <f t="shared" si="8"/>
        <v>1782</v>
      </c>
      <c r="N28" s="142">
        <f t="shared" si="8"/>
        <v>1629</v>
      </c>
      <c r="O28" s="142">
        <f t="shared" si="8"/>
        <v>2053</v>
      </c>
      <c r="P28" s="145">
        <f>SUM(D28:O28)</f>
        <v>27943</v>
      </c>
      <c r="Q28" s="153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50"/>
      <c r="DA28" s="150"/>
      <c r="DB28" s="150"/>
      <c r="DC28" s="150"/>
      <c r="DD28" s="150"/>
      <c r="DE28" s="150"/>
      <c r="DF28" s="150"/>
      <c r="DG28" s="150"/>
      <c r="DH28" s="150"/>
      <c r="DI28" s="150"/>
      <c r="DJ28" s="150"/>
      <c r="DK28" s="150"/>
      <c r="DL28" s="150"/>
      <c r="DM28" s="150"/>
      <c r="DN28" s="150"/>
      <c r="DO28" s="150"/>
      <c r="DP28" s="150"/>
      <c r="DQ28" s="150"/>
      <c r="DR28" s="150"/>
      <c r="DS28" s="150"/>
      <c r="DT28" s="150"/>
      <c r="DU28" s="150"/>
      <c r="DV28" s="150"/>
      <c r="DW28" s="150"/>
      <c r="DX28" s="150"/>
      <c r="DY28" s="150"/>
      <c r="DZ28" s="150"/>
      <c r="EA28" s="150"/>
      <c r="EB28" s="150"/>
      <c r="EC28" s="150"/>
      <c r="ED28" s="150"/>
      <c r="EE28" s="150"/>
      <c r="EF28" s="150"/>
      <c r="EG28" s="150"/>
      <c r="EH28" s="150"/>
      <c r="EI28" s="150"/>
      <c r="EJ28" s="150"/>
      <c r="EK28" s="150"/>
      <c r="EL28" s="150"/>
      <c r="EM28" s="150"/>
      <c r="EN28" s="150"/>
      <c r="EO28" s="150"/>
      <c r="EP28" s="150"/>
      <c r="EQ28" s="150"/>
      <c r="ER28" s="150"/>
      <c r="ES28" s="150"/>
      <c r="ET28" s="150"/>
      <c r="EU28" s="150"/>
      <c r="EV28" s="150"/>
      <c r="EW28" s="150"/>
      <c r="EX28" s="150"/>
      <c r="EY28" s="150"/>
      <c r="EZ28" s="150"/>
      <c r="FA28" s="150"/>
      <c r="FB28" s="150"/>
      <c r="FC28" s="150"/>
      <c r="FD28" s="150"/>
      <c r="FE28" s="150"/>
      <c r="FF28" s="150"/>
    </row>
    <row r="29" spans="1:162" s="17" customFormat="1" ht="49.5" customHeight="1">
      <c r="A29" s="265"/>
      <c r="B29" s="271"/>
      <c r="C29" s="141" t="s">
        <v>35</v>
      </c>
      <c r="D29" s="142">
        <f aca="true" t="shared" si="9" ref="D29:O29">D24</f>
        <v>36</v>
      </c>
      <c r="E29" s="142">
        <f t="shared" si="9"/>
        <v>51</v>
      </c>
      <c r="F29" s="142">
        <f t="shared" si="9"/>
        <v>43</v>
      </c>
      <c r="G29" s="142">
        <f t="shared" si="9"/>
        <v>40</v>
      </c>
      <c r="H29" s="142">
        <f t="shared" si="9"/>
        <v>43</v>
      </c>
      <c r="I29" s="142">
        <f t="shared" si="9"/>
        <v>51</v>
      </c>
      <c r="J29" s="142">
        <f t="shared" si="9"/>
        <v>42</v>
      </c>
      <c r="K29" s="142">
        <f t="shared" si="9"/>
        <v>44</v>
      </c>
      <c r="L29" s="142">
        <f t="shared" si="9"/>
        <v>38</v>
      </c>
      <c r="M29" s="142">
        <f t="shared" si="9"/>
        <v>52</v>
      </c>
      <c r="N29" s="142">
        <f t="shared" si="9"/>
        <v>31</v>
      </c>
      <c r="O29" s="142">
        <f t="shared" si="9"/>
        <v>47</v>
      </c>
      <c r="P29" s="145">
        <f>SUM(D29:O29)</f>
        <v>518</v>
      </c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0"/>
      <c r="DE29" s="150"/>
      <c r="DF29" s="150"/>
      <c r="DG29" s="150"/>
      <c r="DH29" s="150"/>
      <c r="DI29" s="150"/>
      <c r="DJ29" s="150"/>
      <c r="DK29" s="150"/>
      <c r="DL29" s="150"/>
      <c r="DM29" s="150"/>
      <c r="DN29" s="150"/>
      <c r="DO29" s="150"/>
      <c r="DP29" s="150"/>
      <c r="DQ29" s="150"/>
      <c r="DR29" s="150"/>
      <c r="DS29" s="150"/>
      <c r="DT29" s="150"/>
      <c r="DU29" s="150"/>
      <c r="DV29" s="150"/>
      <c r="DW29" s="150"/>
      <c r="DX29" s="150"/>
      <c r="DY29" s="150"/>
      <c r="DZ29" s="150"/>
      <c r="EA29" s="150"/>
      <c r="EB29" s="150"/>
      <c r="EC29" s="150"/>
      <c r="ED29" s="150"/>
      <c r="EE29" s="150"/>
      <c r="EF29" s="150"/>
      <c r="EG29" s="150"/>
      <c r="EH29" s="150"/>
      <c r="EI29" s="150"/>
      <c r="EJ29" s="150"/>
      <c r="EK29" s="150"/>
      <c r="EL29" s="150"/>
      <c r="EM29" s="150"/>
      <c r="EN29" s="150"/>
      <c r="EO29" s="150"/>
      <c r="EP29" s="150"/>
      <c r="EQ29" s="150"/>
      <c r="ER29" s="150"/>
      <c r="ES29" s="150"/>
      <c r="ET29" s="150"/>
      <c r="EU29" s="150"/>
      <c r="EV29" s="150"/>
      <c r="EW29" s="150"/>
      <c r="EX29" s="150"/>
      <c r="EY29" s="150"/>
      <c r="EZ29" s="150"/>
      <c r="FA29" s="150"/>
      <c r="FB29" s="150"/>
      <c r="FC29" s="150"/>
      <c r="FD29" s="150"/>
      <c r="FE29" s="150"/>
      <c r="FF29" s="150"/>
    </row>
    <row r="30" spans="1:162" s="17" customFormat="1" ht="67.5" customHeight="1" thickBot="1">
      <c r="A30" s="266"/>
      <c r="B30" s="272"/>
      <c r="C30" s="138" t="s">
        <v>19</v>
      </c>
      <c r="D30" s="139">
        <f>D28/D29</f>
        <v>119.33333333333333</v>
      </c>
      <c r="E30" s="139">
        <f aca="true" t="shared" si="10" ref="E30:O30">E28/E29</f>
        <v>72.11764705882354</v>
      </c>
      <c r="F30" s="139">
        <f t="shared" si="10"/>
        <v>93.34883720930233</v>
      </c>
      <c r="G30" s="139">
        <f t="shared" si="10"/>
        <v>41.925</v>
      </c>
      <c r="H30" s="139">
        <f t="shared" si="10"/>
        <v>36.51162790697674</v>
      </c>
      <c r="I30" s="139">
        <f t="shared" si="10"/>
        <v>34.80392156862745</v>
      </c>
      <c r="J30" s="139">
        <f t="shared" si="10"/>
        <v>47.857142857142854</v>
      </c>
      <c r="K30" s="139">
        <f t="shared" si="10"/>
        <v>39.5</v>
      </c>
      <c r="L30" s="139">
        <f t="shared" si="10"/>
        <v>45.28947368421053</v>
      </c>
      <c r="M30" s="139">
        <f t="shared" si="10"/>
        <v>34.26923076923077</v>
      </c>
      <c r="N30" s="139">
        <f t="shared" si="10"/>
        <v>52.54838709677419</v>
      </c>
      <c r="O30" s="139">
        <f t="shared" si="10"/>
        <v>43.680851063829785</v>
      </c>
      <c r="P30" s="140">
        <f>P28/P29</f>
        <v>53.94401544401544</v>
      </c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0"/>
      <c r="CX30" s="150"/>
      <c r="CY30" s="150"/>
      <c r="CZ30" s="150"/>
      <c r="DA30" s="150"/>
      <c r="DB30" s="150"/>
      <c r="DC30" s="150"/>
      <c r="DD30" s="150"/>
      <c r="DE30" s="150"/>
      <c r="DF30" s="150"/>
      <c r="DG30" s="150"/>
      <c r="DH30" s="150"/>
      <c r="DI30" s="150"/>
      <c r="DJ30" s="150"/>
      <c r="DK30" s="150"/>
      <c r="DL30" s="150"/>
      <c r="DM30" s="150"/>
      <c r="DN30" s="150"/>
      <c r="DO30" s="150"/>
      <c r="DP30" s="150"/>
      <c r="DQ30" s="150"/>
      <c r="DR30" s="150"/>
      <c r="DS30" s="150"/>
      <c r="DT30" s="150"/>
      <c r="DU30" s="150"/>
      <c r="DV30" s="150"/>
      <c r="DW30" s="150"/>
      <c r="DX30" s="150"/>
      <c r="DY30" s="150"/>
      <c r="DZ30" s="150"/>
      <c r="EA30" s="150"/>
      <c r="EB30" s="150"/>
      <c r="EC30" s="150"/>
      <c r="ED30" s="150"/>
      <c r="EE30" s="150"/>
      <c r="EF30" s="150"/>
      <c r="EG30" s="150"/>
      <c r="EH30" s="150"/>
      <c r="EI30" s="150"/>
      <c r="EJ30" s="150"/>
      <c r="EK30" s="150"/>
      <c r="EL30" s="150"/>
      <c r="EM30" s="150"/>
      <c r="EN30" s="150"/>
      <c r="EO30" s="150"/>
      <c r="EP30" s="150"/>
      <c r="EQ30" s="150"/>
      <c r="ER30" s="150"/>
      <c r="ES30" s="150"/>
      <c r="ET30" s="150"/>
      <c r="EU30" s="150"/>
      <c r="EV30" s="150"/>
      <c r="EW30" s="150"/>
      <c r="EX30" s="150"/>
      <c r="EY30" s="150"/>
      <c r="EZ30" s="150"/>
      <c r="FA30" s="150"/>
      <c r="FB30" s="150"/>
      <c r="FC30" s="150"/>
      <c r="FD30" s="150"/>
      <c r="FE30" s="150"/>
      <c r="FF30" s="150"/>
    </row>
    <row r="31" spans="1:162" s="17" customFormat="1" ht="84" customHeight="1" thickBot="1">
      <c r="A31" s="267">
        <v>8</v>
      </c>
      <c r="B31" s="275" t="s">
        <v>77</v>
      </c>
      <c r="C31" s="18" t="s">
        <v>36</v>
      </c>
      <c r="D31" s="21">
        <f aca="true" t="shared" si="11" ref="D31:I31">D27</f>
        <v>13622</v>
      </c>
      <c r="E31" s="21">
        <f t="shared" si="11"/>
        <v>12506</v>
      </c>
      <c r="F31" s="21">
        <f t="shared" si="11"/>
        <v>13904</v>
      </c>
      <c r="G31" s="21">
        <f t="shared" si="11"/>
        <v>3723</v>
      </c>
      <c r="H31" s="21">
        <f t="shared" si="11"/>
        <v>4010</v>
      </c>
      <c r="I31" s="21">
        <f t="shared" si="11"/>
        <v>3625</v>
      </c>
      <c r="J31" s="21">
        <f aca="true" t="shared" si="12" ref="J31:O31">J27</f>
        <v>3570</v>
      </c>
      <c r="K31" s="21">
        <f t="shared" si="12"/>
        <v>3842</v>
      </c>
      <c r="L31" s="21">
        <f t="shared" si="12"/>
        <v>3679</v>
      </c>
      <c r="M31" s="21">
        <f t="shared" si="12"/>
        <v>3798</v>
      </c>
      <c r="N31" s="21">
        <f t="shared" si="12"/>
        <v>3771</v>
      </c>
      <c r="O31" s="21">
        <f t="shared" si="12"/>
        <v>3527</v>
      </c>
      <c r="P31" s="27">
        <f>SUM(D31:O31)</f>
        <v>73577</v>
      </c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BY31" s="150"/>
      <c r="BZ31" s="150"/>
      <c r="CA31" s="150"/>
      <c r="CB31" s="150"/>
      <c r="CC31" s="150"/>
      <c r="CD31" s="150"/>
      <c r="CE31" s="150"/>
      <c r="CF31" s="150"/>
      <c r="CG31" s="150"/>
      <c r="CH31" s="150"/>
      <c r="CI31" s="150"/>
      <c r="CJ31" s="150"/>
      <c r="CK31" s="150"/>
      <c r="CL31" s="150"/>
      <c r="CM31" s="150"/>
      <c r="CN31" s="150"/>
      <c r="CO31" s="150"/>
      <c r="CP31" s="150"/>
      <c r="CQ31" s="150"/>
      <c r="CR31" s="150"/>
      <c r="CS31" s="150"/>
      <c r="CT31" s="150"/>
      <c r="CU31" s="150"/>
      <c r="CV31" s="150"/>
      <c r="CW31" s="150"/>
      <c r="CX31" s="150"/>
      <c r="CY31" s="150"/>
      <c r="CZ31" s="150"/>
      <c r="DA31" s="150"/>
      <c r="DB31" s="150"/>
      <c r="DC31" s="150"/>
      <c r="DD31" s="150"/>
      <c r="DE31" s="150"/>
      <c r="DF31" s="150"/>
      <c r="DG31" s="150"/>
      <c r="DH31" s="150"/>
      <c r="DI31" s="150"/>
      <c r="DJ31" s="150"/>
      <c r="DK31" s="150"/>
      <c r="DL31" s="150"/>
      <c r="DM31" s="150"/>
      <c r="DN31" s="150"/>
      <c r="DO31" s="150"/>
      <c r="DP31" s="150"/>
      <c r="DQ31" s="150"/>
      <c r="DR31" s="150"/>
      <c r="DS31" s="150"/>
      <c r="DT31" s="150"/>
      <c r="DU31" s="150"/>
      <c r="DV31" s="150"/>
      <c r="DW31" s="150"/>
      <c r="DX31" s="150"/>
      <c r="DY31" s="150"/>
      <c r="DZ31" s="150"/>
      <c r="EA31" s="150"/>
      <c r="EB31" s="150"/>
      <c r="EC31" s="150"/>
      <c r="ED31" s="150"/>
      <c r="EE31" s="150"/>
      <c r="EF31" s="150"/>
      <c r="EG31" s="150"/>
      <c r="EH31" s="150"/>
      <c r="EI31" s="150"/>
      <c r="EJ31" s="150"/>
      <c r="EK31" s="150"/>
      <c r="EL31" s="150"/>
      <c r="EM31" s="150"/>
      <c r="EN31" s="150"/>
      <c r="EO31" s="150"/>
      <c r="EP31" s="150"/>
      <c r="EQ31" s="150"/>
      <c r="ER31" s="150"/>
      <c r="ES31" s="150"/>
      <c r="ET31" s="150"/>
      <c r="EU31" s="150"/>
      <c r="EV31" s="150"/>
      <c r="EW31" s="150"/>
      <c r="EX31" s="150"/>
      <c r="EY31" s="150"/>
      <c r="EZ31" s="150"/>
      <c r="FA31" s="150"/>
      <c r="FB31" s="150"/>
      <c r="FC31" s="150"/>
      <c r="FD31" s="150"/>
      <c r="FE31" s="150"/>
      <c r="FF31" s="150"/>
    </row>
    <row r="32" spans="1:162" s="17" customFormat="1" ht="84" customHeight="1">
      <c r="A32" s="268"/>
      <c r="B32" s="276"/>
      <c r="C32" s="20" t="s">
        <v>96</v>
      </c>
      <c r="D32" s="22">
        <f aca="true" t="shared" si="13" ref="D32:I32">D26</f>
        <v>17918</v>
      </c>
      <c r="E32" s="22">
        <f t="shared" si="13"/>
        <v>16184</v>
      </c>
      <c r="F32" s="22">
        <f t="shared" si="13"/>
        <v>17918</v>
      </c>
      <c r="G32" s="22">
        <f t="shared" si="13"/>
        <v>5400</v>
      </c>
      <c r="H32" s="22">
        <f t="shared" si="13"/>
        <v>5580</v>
      </c>
      <c r="I32" s="22">
        <f t="shared" si="13"/>
        <v>5400</v>
      </c>
      <c r="J32" s="22">
        <f aca="true" t="shared" si="14" ref="J32:O32">J26</f>
        <v>5580</v>
      </c>
      <c r="K32" s="22">
        <f t="shared" si="14"/>
        <v>5580</v>
      </c>
      <c r="L32" s="22">
        <f t="shared" si="14"/>
        <v>5400</v>
      </c>
      <c r="M32" s="22">
        <f t="shared" si="14"/>
        <v>5580</v>
      </c>
      <c r="N32" s="22">
        <f t="shared" si="14"/>
        <v>5400</v>
      </c>
      <c r="O32" s="22">
        <f t="shared" si="14"/>
        <v>5580</v>
      </c>
      <c r="P32" s="27">
        <f>SUM(D32:O32)</f>
        <v>101520</v>
      </c>
      <c r="Q32" s="150" t="s">
        <v>94</v>
      </c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50"/>
      <c r="CT32" s="150"/>
      <c r="CU32" s="150"/>
      <c r="CV32" s="150"/>
      <c r="CW32" s="150"/>
      <c r="CX32" s="150"/>
      <c r="CY32" s="150"/>
      <c r="CZ32" s="150"/>
      <c r="DA32" s="150"/>
      <c r="DB32" s="150"/>
      <c r="DC32" s="150"/>
      <c r="DD32" s="150"/>
      <c r="DE32" s="150"/>
      <c r="DF32" s="150"/>
      <c r="DG32" s="150"/>
      <c r="DH32" s="150"/>
      <c r="DI32" s="150"/>
      <c r="DJ32" s="150"/>
      <c r="DK32" s="150"/>
      <c r="DL32" s="150"/>
      <c r="DM32" s="150"/>
      <c r="DN32" s="150"/>
      <c r="DO32" s="150"/>
      <c r="DP32" s="150"/>
      <c r="DQ32" s="150"/>
      <c r="DR32" s="150"/>
      <c r="DS32" s="150"/>
      <c r="DT32" s="150"/>
      <c r="DU32" s="150"/>
      <c r="DV32" s="150"/>
      <c r="DW32" s="150"/>
      <c r="DX32" s="150"/>
      <c r="DY32" s="150"/>
      <c r="DZ32" s="150"/>
      <c r="EA32" s="150"/>
      <c r="EB32" s="150"/>
      <c r="EC32" s="150"/>
      <c r="ED32" s="150"/>
      <c r="EE32" s="150"/>
      <c r="EF32" s="150"/>
      <c r="EG32" s="150"/>
      <c r="EH32" s="150"/>
      <c r="EI32" s="150"/>
      <c r="EJ32" s="150"/>
      <c r="EK32" s="150"/>
      <c r="EL32" s="150"/>
      <c r="EM32" s="150"/>
      <c r="EN32" s="150"/>
      <c r="EO32" s="150"/>
      <c r="EP32" s="150"/>
      <c r="EQ32" s="150"/>
      <c r="ER32" s="150"/>
      <c r="ES32" s="150"/>
      <c r="ET32" s="150"/>
      <c r="EU32" s="150"/>
      <c r="EV32" s="150"/>
      <c r="EW32" s="150"/>
      <c r="EX32" s="150"/>
      <c r="EY32" s="150"/>
      <c r="EZ32" s="150"/>
      <c r="FA32" s="150"/>
      <c r="FB32" s="150"/>
      <c r="FC32" s="150"/>
      <c r="FD32" s="150"/>
      <c r="FE32" s="150"/>
      <c r="FF32" s="150"/>
    </row>
    <row r="33" spans="1:162" s="17" customFormat="1" ht="84" customHeight="1" thickBot="1">
      <c r="A33" s="269"/>
      <c r="B33" s="277"/>
      <c r="C33" s="24" t="s">
        <v>19</v>
      </c>
      <c r="D33" s="37">
        <f>D31/D32*100</f>
        <v>76.0241098336868</v>
      </c>
      <c r="E33" s="37">
        <f aca="true" t="shared" si="15" ref="E33:O33">E31/E32*100</f>
        <v>77.27385071675728</v>
      </c>
      <c r="F33" s="37">
        <f t="shared" si="15"/>
        <v>77.5979461993526</v>
      </c>
      <c r="G33" s="37">
        <f t="shared" si="15"/>
        <v>68.94444444444444</v>
      </c>
      <c r="H33" s="37">
        <f t="shared" si="15"/>
        <v>71.86379928315412</v>
      </c>
      <c r="I33" s="37">
        <f t="shared" si="15"/>
        <v>67.12962962962963</v>
      </c>
      <c r="J33" s="37">
        <f t="shared" si="15"/>
        <v>63.97849462365591</v>
      </c>
      <c r="K33" s="37">
        <f t="shared" si="15"/>
        <v>68.85304659498208</v>
      </c>
      <c r="L33" s="37">
        <f t="shared" si="15"/>
        <v>68.12962962962963</v>
      </c>
      <c r="M33" s="37">
        <f t="shared" si="15"/>
        <v>68.06451612903226</v>
      </c>
      <c r="N33" s="37">
        <f t="shared" si="15"/>
        <v>69.83333333333334</v>
      </c>
      <c r="O33" s="37">
        <f t="shared" si="15"/>
        <v>63.20788530465949</v>
      </c>
      <c r="P33" s="202">
        <f>P31/P32*100</f>
        <v>72.47537431048069</v>
      </c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  <c r="CK33" s="150"/>
      <c r="CL33" s="150"/>
      <c r="CM33" s="150"/>
      <c r="CN33" s="150"/>
      <c r="CO33" s="150"/>
      <c r="CP33" s="150"/>
      <c r="CQ33" s="150"/>
      <c r="CR33" s="150"/>
      <c r="CS33" s="150"/>
      <c r="CT33" s="150"/>
      <c r="CU33" s="150"/>
      <c r="CV33" s="150"/>
      <c r="CW33" s="150"/>
      <c r="CX33" s="150"/>
      <c r="CY33" s="150"/>
      <c r="CZ33" s="150"/>
      <c r="DA33" s="150"/>
      <c r="DB33" s="150"/>
      <c r="DC33" s="150"/>
      <c r="DD33" s="150"/>
      <c r="DE33" s="150"/>
      <c r="DF33" s="150"/>
      <c r="DG33" s="150"/>
      <c r="DH33" s="150"/>
      <c r="DI33" s="150"/>
      <c r="DJ33" s="150"/>
      <c r="DK33" s="150"/>
      <c r="DL33" s="150"/>
      <c r="DM33" s="150"/>
      <c r="DN33" s="150"/>
      <c r="DO33" s="150"/>
      <c r="DP33" s="150"/>
      <c r="DQ33" s="150"/>
      <c r="DR33" s="150"/>
      <c r="DS33" s="150"/>
      <c r="DT33" s="150"/>
      <c r="DU33" s="150"/>
      <c r="DV33" s="150"/>
      <c r="DW33" s="150"/>
      <c r="DX33" s="150"/>
      <c r="DY33" s="150"/>
      <c r="DZ33" s="150"/>
      <c r="EA33" s="150"/>
      <c r="EB33" s="150"/>
      <c r="EC33" s="150"/>
      <c r="ED33" s="150"/>
      <c r="EE33" s="150"/>
      <c r="EF33" s="150"/>
      <c r="EG33" s="150"/>
      <c r="EH33" s="150"/>
      <c r="EI33" s="150"/>
      <c r="EJ33" s="150"/>
      <c r="EK33" s="150"/>
      <c r="EL33" s="150"/>
      <c r="EM33" s="150"/>
      <c r="EN33" s="150"/>
      <c r="EO33" s="150"/>
      <c r="EP33" s="150"/>
      <c r="EQ33" s="150"/>
      <c r="ER33" s="150"/>
      <c r="ES33" s="150"/>
      <c r="ET33" s="150"/>
      <c r="EU33" s="150"/>
      <c r="EV33" s="150"/>
      <c r="EW33" s="150"/>
      <c r="EX33" s="150"/>
      <c r="EY33" s="150"/>
      <c r="EZ33" s="150"/>
      <c r="FA33" s="150"/>
      <c r="FB33" s="150"/>
      <c r="FC33" s="150"/>
      <c r="FD33" s="150"/>
      <c r="FE33" s="150"/>
      <c r="FF33" s="150"/>
    </row>
    <row r="34" spans="1:162" s="17" customFormat="1" ht="49.5" customHeight="1" thickBot="1">
      <c r="A34" s="264">
        <v>9</v>
      </c>
      <c r="B34" s="270" t="s">
        <v>76</v>
      </c>
      <c r="C34" s="146" t="s">
        <v>33</v>
      </c>
      <c r="D34" s="129">
        <f aca="true" t="shared" si="16" ref="D34:I34">D29</f>
        <v>36</v>
      </c>
      <c r="E34" s="129">
        <f t="shared" si="16"/>
        <v>51</v>
      </c>
      <c r="F34" s="129">
        <f t="shared" si="16"/>
        <v>43</v>
      </c>
      <c r="G34" s="129">
        <f t="shared" si="16"/>
        <v>40</v>
      </c>
      <c r="H34" s="129">
        <f t="shared" si="16"/>
        <v>43</v>
      </c>
      <c r="I34" s="129">
        <f t="shared" si="16"/>
        <v>51</v>
      </c>
      <c r="J34" s="129">
        <f aca="true" t="shared" si="17" ref="J34:O34">J29</f>
        <v>42</v>
      </c>
      <c r="K34" s="129">
        <f t="shared" si="17"/>
        <v>44</v>
      </c>
      <c r="L34" s="129">
        <f t="shared" si="17"/>
        <v>38</v>
      </c>
      <c r="M34" s="129">
        <f t="shared" si="17"/>
        <v>52</v>
      </c>
      <c r="N34" s="129">
        <f t="shared" si="17"/>
        <v>31</v>
      </c>
      <c r="O34" s="129">
        <f t="shared" si="17"/>
        <v>47</v>
      </c>
      <c r="P34" s="147">
        <f>SUM(D34:O34)</f>
        <v>518</v>
      </c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  <c r="DA34" s="150"/>
      <c r="DB34" s="150"/>
      <c r="DC34" s="150"/>
      <c r="DD34" s="150"/>
      <c r="DE34" s="150"/>
      <c r="DF34" s="150"/>
      <c r="DG34" s="150"/>
      <c r="DH34" s="150"/>
      <c r="DI34" s="150"/>
      <c r="DJ34" s="150"/>
      <c r="DK34" s="150"/>
      <c r="DL34" s="150"/>
      <c r="DM34" s="150"/>
      <c r="DN34" s="150"/>
      <c r="DO34" s="150"/>
      <c r="DP34" s="150"/>
      <c r="DQ34" s="150"/>
      <c r="DR34" s="150"/>
      <c r="DS34" s="150"/>
      <c r="DT34" s="150"/>
      <c r="DU34" s="150"/>
      <c r="DV34" s="150"/>
      <c r="DW34" s="150"/>
      <c r="DX34" s="150"/>
      <c r="DY34" s="150"/>
      <c r="DZ34" s="150"/>
      <c r="EA34" s="150"/>
      <c r="EB34" s="150"/>
      <c r="EC34" s="150"/>
      <c r="ED34" s="150"/>
      <c r="EE34" s="150"/>
      <c r="EF34" s="150"/>
      <c r="EG34" s="150"/>
      <c r="EH34" s="150"/>
      <c r="EI34" s="150"/>
      <c r="EJ34" s="150"/>
      <c r="EK34" s="150"/>
      <c r="EL34" s="150"/>
      <c r="EM34" s="150"/>
      <c r="EN34" s="150"/>
      <c r="EO34" s="150"/>
      <c r="EP34" s="150"/>
      <c r="EQ34" s="150"/>
      <c r="ER34" s="150"/>
      <c r="ES34" s="150"/>
      <c r="ET34" s="150"/>
      <c r="EU34" s="150"/>
      <c r="EV34" s="150"/>
      <c r="EW34" s="150"/>
      <c r="EX34" s="150"/>
      <c r="EY34" s="150"/>
      <c r="EZ34" s="150"/>
      <c r="FA34" s="150"/>
      <c r="FB34" s="150"/>
      <c r="FC34" s="150"/>
      <c r="FD34" s="150"/>
      <c r="FE34" s="150"/>
      <c r="FF34" s="150"/>
    </row>
    <row r="35" spans="1:162" s="17" customFormat="1" ht="99" customHeight="1">
      <c r="A35" s="265"/>
      <c r="B35" s="271"/>
      <c r="C35" s="29" t="s">
        <v>95</v>
      </c>
      <c r="D35" s="38">
        <v>578</v>
      </c>
      <c r="E35" s="38">
        <v>578</v>
      </c>
      <c r="F35" s="38">
        <v>578</v>
      </c>
      <c r="G35" s="38">
        <v>578</v>
      </c>
      <c r="H35" s="38">
        <v>578</v>
      </c>
      <c r="I35" s="38">
        <v>578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203">
        <f>SUM(D35:O35)</f>
        <v>3468</v>
      </c>
      <c r="Q35" s="150" t="s">
        <v>94</v>
      </c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0"/>
      <c r="CU35" s="150"/>
      <c r="CV35" s="150"/>
      <c r="CW35" s="150"/>
      <c r="CX35" s="150"/>
      <c r="CY35" s="150"/>
      <c r="CZ35" s="150"/>
      <c r="DA35" s="150"/>
      <c r="DB35" s="150"/>
      <c r="DC35" s="150"/>
      <c r="DD35" s="150"/>
      <c r="DE35" s="150"/>
      <c r="DF35" s="150"/>
      <c r="DG35" s="150"/>
      <c r="DH35" s="150"/>
      <c r="DI35" s="150"/>
      <c r="DJ35" s="150"/>
      <c r="DK35" s="150"/>
      <c r="DL35" s="150"/>
      <c r="DM35" s="150"/>
      <c r="DN35" s="150"/>
      <c r="DO35" s="150"/>
      <c r="DP35" s="150"/>
      <c r="DQ35" s="150"/>
      <c r="DR35" s="150"/>
      <c r="DS35" s="150"/>
      <c r="DT35" s="150"/>
      <c r="DU35" s="150"/>
      <c r="DV35" s="150"/>
      <c r="DW35" s="150"/>
      <c r="DX35" s="150"/>
      <c r="DY35" s="150"/>
      <c r="DZ35" s="150"/>
      <c r="EA35" s="150"/>
      <c r="EB35" s="150"/>
      <c r="EC35" s="150"/>
      <c r="ED35" s="150"/>
      <c r="EE35" s="150"/>
      <c r="EF35" s="150"/>
      <c r="EG35" s="150"/>
      <c r="EH35" s="150"/>
      <c r="EI35" s="150"/>
      <c r="EJ35" s="150"/>
      <c r="EK35" s="150"/>
      <c r="EL35" s="150"/>
      <c r="EM35" s="150"/>
      <c r="EN35" s="150"/>
      <c r="EO35" s="150"/>
      <c r="EP35" s="150"/>
      <c r="EQ35" s="150"/>
      <c r="ER35" s="150"/>
      <c r="ES35" s="150"/>
      <c r="ET35" s="150"/>
      <c r="EU35" s="150"/>
      <c r="EV35" s="150"/>
      <c r="EW35" s="150"/>
      <c r="EX35" s="150"/>
      <c r="EY35" s="150"/>
      <c r="EZ35" s="150"/>
      <c r="FA35" s="150"/>
      <c r="FB35" s="150"/>
      <c r="FC35" s="150"/>
      <c r="FD35" s="150"/>
      <c r="FE35" s="150"/>
      <c r="FF35" s="150"/>
    </row>
    <row r="36" spans="1:162" s="17" customFormat="1" ht="69" customHeight="1" thickBot="1">
      <c r="A36" s="266"/>
      <c r="B36" s="272"/>
      <c r="C36" s="138" t="s">
        <v>19</v>
      </c>
      <c r="D36" s="148">
        <f aca="true" t="shared" si="18" ref="D36:I36">D34/D35</f>
        <v>0.06228373702422145</v>
      </c>
      <c r="E36" s="148">
        <f t="shared" si="18"/>
        <v>0.08823529411764706</v>
      </c>
      <c r="F36" s="148">
        <f t="shared" si="18"/>
        <v>0.07439446366782007</v>
      </c>
      <c r="G36" s="148">
        <f t="shared" si="18"/>
        <v>0.06920415224913495</v>
      </c>
      <c r="H36" s="148">
        <f t="shared" si="18"/>
        <v>0.07439446366782007</v>
      </c>
      <c r="I36" s="148">
        <f t="shared" si="18"/>
        <v>0.08823529411764706</v>
      </c>
      <c r="J36" s="148" t="e">
        <f aca="true" t="shared" si="19" ref="J36:P36">J34/J35</f>
        <v>#DIV/0!</v>
      </c>
      <c r="K36" s="148" t="e">
        <f t="shared" si="19"/>
        <v>#DIV/0!</v>
      </c>
      <c r="L36" s="148" t="e">
        <f t="shared" si="19"/>
        <v>#DIV/0!</v>
      </c>
      <c r="M36" s="148" t="e">
        <f t="shared" si="19"/>
        <v>#DIV/0!</v>
      </c>
      <c r="N36" s="148" t="e">
        <f t="shared" si="19"/>
        <v>#DIV/0!</v>
      </c>
      <c r="O36" s="148" t="e">
        <f t="shared" si="19"/>
        <v>#DIV/0!</v>
      </c>
      <c r="P36" s="204">
        <f t="shared" si="19"/>
        <v>0.14936562860438293</v>
      </c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150"/>
      <c r="CT36" s="150"/>
      <c r="CU36" s="150"/>
      <c r="CV36" s="150"/>
      <c r="CW36" s="150"/>
      <c r="CX36" s="150"/>
      <c r="CY36" s="150"/>
      <c r="CZ36" s="150"/>
      <c r="DA36" s="150"/>
      <c r="DB36" s="150"/>
      <c r="DC36" s="150"/>
      <c r="DD36" s="150"/>
      <c r="DE36" s="150"/>
      <c r="DF36" s="150"/>
      <c r="DG36" s="150"/>
      <c r="DH36" s="150"/>
      <c r="DI36" s="150"/>
      <c r="DJ36" s="150"/>
      <c r="DK36" s="150"/>
      <c r="DL36" s="150"/>
      <c r="DM36" s="150"/>
      <c r="DN36" s="150"/>
      <c r="DO36" s="150"/>
      <c r="DP36" s="150"/>
      <c r="DQ36" s="150"/>
      <c r="DR36" s="150"/>
      <c r="DS36" s="150"/>
      <c r="DT36" s="150"/>
      <c r="DU36" s="150"/>
      <c r="DV36" s="150"/>
      <c r="DW36" s="150"/>
      <c r="DX36" s="150"/>
      <c r="DY36" s="150"/>
      <c r="DZ36" s="150"/>
      <c r="EA36" s="150"/>
      <c r="EB36" s="150"/>
      <c r="EC36" s="150"/>
      <c r="ED36" s="150"/>
      <c r="EE36" s="150"/>
      <c r="EF36" s="150"/>
      <c r="EG36" s="150"/>
      <c r="EH36" s="150"/>
      <c r="EI36" s="150"/>
      <c r="EJ36" s="150"/>
      <c r="EK36" s="150"/>
      <c r="EL36" s="150"/>
      <c r="EM36" s="150"/>
      <c r="EN36" s="150"/>
      <c r="EO36" s="150"/>
      <c r="EP36" s="150"/>
      <c r="EQ36" s="150"/>
      <c r="ER36" s="150"/>
      <c r="ES36" s="150"/>
      <c r="ET36" s="150"/>
      <c r="EU36" s="150"/>
      <c r="EV36" s="150"/>
      <c r="EW36" s="150"/>
      <c r="EX36" s="150"/>
      <c r="EY36" s="150"/>
      <c r="EZ36" s="150"/>
      <c r="FA36" s="150"/>
      <c r="FB36" s="150"/>
      <c r="FC36" s="150"/>
      <c r="FD36" s="150"/>
      <c r="FE36" s="150"/>
      <c r="FF36" s="150"/>
    </row>
    <row r="37" spans="1:162" s="8" customFormat="1" ht="66" customHeight="1" thickBot="1">
      <c r="A37" s="14" t="s">
        <v>43</v>
      </c>
      <c r="B37" s="15"/>
      <c r="C37" s="16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  <c r="DP37" s="154"/>
      <c r="DQ37" s="154"/>
      <c r="DR37" s="154"/>
      <c r="DS37" s="154"/>
      <c r="DT37" s="154"/>
      <c r="DU37" s="154"/>
      <c r="DV37" s="154"/>
      <c r="DW37" s="154"/>
      <c r="DX37" s="154"/>
      <c r="DY37" s="154"/>
      <c r="DZ37" s="154"/>
      <c r="EA37" s="154"/>
      <c r="EB37" s="154"/>
      <c r="EC37" s="154"/>
      <c r="ED37" s="154"/>
      <c r="EE37" s="154"/>
      <c r="EF37" s="154"/>
      <c r="EG37" s="154"/>
      <c r="EH37" s="154"/>
      <c r="EI37" s="154"/>
      <c r="EJ37" s="154"/>
      <c r="EK37" s="154"/>
      <c r="EL37" s="154"/>
      <c r="EM37" s="154"/>
      <c r="EN37" s="154"/>
      <c r="EO37" s="154"/>
      <c r="EP37" s="154"/>
      <c r="EQ37" s="154"/>
      <c r="ER37" s="154"/>
      <c r="ES37" s="154"/>
      <c r="ET37" s="154"/>
      <c r="EU37" s="154"/>
      <c r="EV37" s="154"/>
      <c r="EW37" s="154"/>
      <c r="EX37" s="154"/>
      <c r="EY37" s="154"/>
      <c r="EZ37" s="154"/>
      <c r="FA37" s="154"/>
      <c r="FB37" s="154"/>
      <c r="FC37" s="154"/>
      <c r="FD37" s="154"/>
      <c r="FE37" s="154"/>
      <c r="FF37" s="154"/>
    </row>
    <row r="38" spans="1:162" s="17" customFormat="1" ht="135.75" customHeight="1">
      <c r="A38" s="267">
        <v>10</v>
      </c>
      <c r="B38" s="287" t="s">
        <v>14</v>
      </c>
      <c r="C38" s="18" t="s">
        <v>41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200">
        <f>SUM(D38:O38)</f>
        <v>0</v>
      </c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0"/>
      <c r="CU38" s="150"/>
      <c r="CV38" s="150"/>
      <c r="CW38" s="150"/>
      <c r="CX38" s="150"/>
      <c r="CY38" s="150"/>
      <c r="CZ38" s="150"/>
      <c r="DA38" s="150"/>
      <c r="DB38" s="150"/>
      <c r="DC38" s="150"/>
      <c r="DD38" s="150"/>
      <c r="DE38" s="150"/>
      <c r="DF38" s="150"/>
      <c r="DG38" s="150"/>
      <c r="DH38" s="150"/>
      <c r="DI38" s="150"/>
      <c r="DJ38" s="150"/>
      <c r="DK38" s="150"/>
      <c r="DL38" s="150"/>
      <c r="DM38" s="150"/>
      <c r="DN38" s="150"/>
      <c r="DO38" s="150"/>
      <c r="DP38" s="150"/>
      <c r="DQ38" s="150"/>
      <c r="DR38" s="150"/>
      <c r="DS38" s="150"/>
      <c r="DT38" s="150"/>
      <c r="DU38" s="150"/>
      <c r="DV38" s="150"/>
      <c r="DW38" s="150"/>
      <c r="DX38" s="150"/>
      <c r="DY38" s="150"/>
      <c r="DZ38" s="150"/>
      <c r="EA38" s="150"/>
      <c r="EB38" s="150"/>
      <c r="EC38" s="150"/>
      <c r="ED38" s="150"/>
      <c r="EE38" s="150"/>
      <c r="EF38" s="150"/>
      <c r="EG38" s="150"/>
      <c r="EH38" s="150"/>
      <c r="EI38" s="150"/>
      <c r="EJ38" s="150"/>
      <c r="EK38" s="150"/>
      <c r="EL38" s="150"/>
      <c r="EM38" s="150"/>
      <c r="EN38" s="150"/>
      <c r="EO38" s="150"/>
      <c r="EP38" s="150"/>
      <c r="EQ38" s="150"/>
      <c r="ER38" s="150"/>
      <c r="ES38" s="150"/>
      <c r="ET38" s="150"/>
      <c r="EU38" s="150"/>
      <c r="EV38" s="150"/>
      <c r="EW38" s="150"/>
      <c r="EX38" s="150"/>
      <c r="EY38" s="150"/>
      <c r="EZ38" s="150"/>
      <c r="FA38" s="150"/>
      <c r="FB38" s="150"/>
      <c r="FC38" s="150"/>
      <c r="FD38" s="150"/>
      <c r="FE38" s="150"/>
      <c r="FF38" s="150"/>
    </row>
    <row r="39" spans="1:162" s="17" customFormat="1" ht="63.75" customHeight="1">
      <c r="A39" s="268"/>
      <c r="B39" s="288"/>
      <c r="C39" s="20" t="s">
        <v>40</v>
      </c>
      <c r="D39" s="22">
        <f aca="true" t="shared" si="20" ref="D39:O39">D34</f>
        <v>36</v>
      </c>
      <c r="E39" s="22">
        <f t="shared" si="20"/>
        <v>51</v>
      </c>
      <c r="F39" s="22">
        <f t="shared" si="20"/>
        <v>43</v>
      </c>
      <c r="G39" s="22">
        <f t="shared" si="20"/>
        <v>40</v>
      </c>
      <c r="H39" s="22">
        <f t="shared" si="20"/>
        <v>43</v>
      </c>
      <c r="I39" s="22">
        <f t="shared" si="20"/>
        <v>51</v>
      </c>
      <c r="J39" s="22">
        <f t="shared" si="20"/>
        <v>42</v>
      </c>
      <c r="K39" s="22">
        <f t="shared" si="20"/>
        <v>44</v>
      </c>
      <c r="L39" s="22">
        <f t="shared" si="20"/>
        <v>38</v>
      </c>
      <c r="M39" s="22">
        <f t="shared" si="20"/>
        <v>52</v>
      </c>
      <c r="N39" s="22">
        <f t="shared" si="20"/>
        <v>31</v>
      </c>
      <c r="O39" s="22">
        <f t="shared" si="20"/>
        <v>47</v>
      </c>
      <c r="P39" s="201">
        <f>SUM(D39:O39)</f>
        <v>518</v>
      </c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  <c r="CA39" s="150"/>
      <c r="CB39" s="150"/>
      <c r="CC39" s="150"/>
      <c r="CD39" s="150"/>
      <c r="CE39" s="150"/>
      <c r="CF39" s="150"/>
      <c r="CG39" s="150"/>
      <c r="CH39" s="150"/>
      <c r="CI39" s="150"/>
      <c r="CJ39" s="150"/>
      <c r="CK39" s="150"/>
      <c r="CL39" s="150"/>
      <c r="CM39" s="150"/>
      <c r="CN39" s="150"/>
      <c r="CO39" s="150"/>
      <c r="CP39" s="150"/>
      <c r="CQ39" s="150"/>
      <c r="CR39" s="150"/>
      <c r="CS39" s="150"/>
      <c r="CT39" s="150"/>
      <c r="CU39" s="150"/>
      <c r="CV39" s="150"/>
      <c r="CW39" s="150"/>
      <c r="CX39" s="150"/>
      <c r="CY39" s="150"/>
      <c r="CZ39" s="150"/>
      <c r="DA39" s="150"/>
      <c r="DB39" s="150"/>
      <c r="DC39" s="150"/>
      <c r="DD39" s="150"/>
      <c r="DE39" s="150"/>
      <c r="DF39" s="150"/>
      <c r="DG39" s="150"/>
      <c r="DH39" s="150"/>
      <c r="DI39" s="150"/>
      <c r="DJ39" s="150"/>
      <c r="DK39" s="150"/>
      <c r="DL39" s="150"/>
      <c r="DM39" s="150"/>
      <c r="DN39" s="150"/>
      <c r="DO39" s="150"/>
      <c r="DP39" s="150"/>
      <c r="DQ39" s="150"/>
      <c r="DR39" s="150"/>
      <c r="DS39" s="150"/>
      <c r="DT39" s="150"/>
      <c r="DU39" s="150"/>
      <c r="DV39" s="150"/>
      <c r="DW39" s="150"/>
      <c r="DX39" s="150"/>
      <c r="DY39" s="150"/>
      <c r="DZ39" s="150"/>
      <c r="EA39" s="150"/>
      <c r="EB39" s="150"/>
      <c r="EC39" s="150"/>
      <c r="ED39" s="150"/>
      <c r="EE39" s="150"/>
      <c r="EF39" s="150"/>
      <c r="EG39" s="150"/>
      <c r="EH39" s="150"/>
      <c r="EI39" s="150"/>
      <c r="EJ39" s="150"/>
      <c r="EK39" s="150"/>
      <c r="EL39" s="150"/>
      <c r="EM39" s="150"/>
      <c r="EN39" s="150"/>
      <c r="EO39" s="150"/>
      <c r="EP39" s="150"/>
      <c r="EQ39" s="150"/>
      <c r="ER39" s="150"/>
      <c r="ES39" s="150"/>
      <c r="ET39" s="150"/>
      <c r="EU39" s="150"/>
      <c r="EV39" s="150"/>
      <c r="EW39" s="150"/>
      <c r="EX39" s="150"/>
      <c r="EY39" s="150"/>
      <c r="EZ39" s="150"/>
      <c r="FA39" s="150"/>
      <c r="FB39" s="150"/>
      <c r="FC39" s="150"/>
      <c r="FD39" s="150"/>
      <c r="FE39" s="150"/>
      <c r="FF39" s="150"/>
    </row>
    <row r="40" spans="1:162" s="17" customFormat="1" ht="60" customHeight="1" thickBot="1">
      <c r="A40" s="269"/>
      <c r="B40" s="289"/>
      <c r="C40" s="24" t="s">
        <v>19</v>
      </c>
      <c r="D40" s="37">
        <f>D38*100/D39</f>
        <v>0</v>
      </c>
      <c r="E40" s="37">
        <f aca="true" t="shared" si="21" ref="E40:P40">E38*100/E39</f>
        <v>0</v>
      </c>
      <c r="F40" s="37">
        <f t="shared" si="21"/>
        <v>0</v>
      </c>
      <c r="G40" s="37">
        <f t="shared" si="21"/>
        <v>0</v>
      </c>
      <c r="H40" s="37">
        <f t="shared" si="21"/>
        <v>0</v>
      </c>
      <c r="I40" s="37">
        <f t="shared" si="21"/>
        <v>0</v>
      </c>
      <c r="J40" s="37">
        <f t="shared" si="21"/>
        <v>0</v>
      </c>
      <c r="K40" s="37">
        <f t="shared" si="21"/>
        <v>0</v>
      </c>
      <c r="L40" s="37">
        <f t="shared" si="21"/>
        <v>0</v>
      </c>
      <c r="M40" s="37">
        <f t="shared" si="21"/>
        <v>0</v>
      </c>
      <c r="N40" s="37">
        <f t="shared" si="21"/>
        <v>0</v>
      </c>
      <c r="O40" s="37">
        <f t="shared" si="21"/>
        <v>0</v>
      </c>
      <c r="P40" s="202">
        <f t="shared" si="21"/>
        <v>0</v>
      </c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50"/>
      <c r="CG40" s="150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CU40" s="150"/>
      <c r="CV40" s="150"/>
      <c r="CW40" s="150"/>
      <c r="CX40" s="150"/>
      <c r="CY40" s="150"/>
      <c r="CZ40" s="150"/>
      <c r="DA40" s="150"/>
      <c r="DB40" s="150"/>
      <c r="DC40" s="150"/>
      <c r="DD40" s="150"/>
      <c r="DE40" s="150"/>
      <c r="DF40" s="150"/>
      <c r="DG40" s="150"/>
      <c r="DH40" s="150"/>
      <c r="DI40" s="150"/>
      <c r="DJ40" s="150"/>
      <c r="DK40" s="150"/>
      <c r="DL40" s="150"/>
      <c r="DM40" s="150"/>
      <c r="DN40" s="150"/>
      <c r="DO40" s="150"/>
      <c r="DP40" s="150"/>
      <c r="DQ40" s="150"/>
      <c r="DR40" s="150"/>
      <c r="DS40" s="150"/>
      <c r="DT40" s="150"/>
      <c r="DU40" s="150"/>
      <c r="DV40" s="150"/>
      <c r="DW40" s="150"/>
      <c r="DX40" s="150"/>
      <c r="DY40" s="150"/>
      <c r="DZ40" s="150"/>
      <c r="EA40" s="150"/>
      <c r="EB40" s="150"/>
      <c r="EC40" s="150"/>
      <c r="ED40" s="150"/>
      <c r="EE40" s="150"/>
      <c r="EF40" s="150"/>
      <c r="EG40" s="150"/>
      <c r="EH40" s="150"/>
      <c r="EI40" s="150"/>
      <c r="EJ40" s="150"/>
      <c r="EK40" s="150"/>
      <c r="EL40" s="150"/>
      <c r="EM40" s="150"/>
      <c r="EN40" s="150"/>
      <c r="EO40" s="150"/>
      <c r="EP40" s="150"/>
      <c r="EQ40" s="150"/>
      <c r="ER40" s="150"/>
      <c r="ES40" s="150"/>
      <c r="ET40" s="150"/>
      <c r="EU40" s="150"/>
      <c r="EV40" s="150"/>
      <c r="EW40" s="150"/>
      <c r="EX40" s="150"/>
      <c r="EY40" s="150"/>
      <c r="EZ40" s="150"/>
      <c r="FA40" s="150"/>
      <c r="FB40" s="150"/>
      <c r="FC40" s="150"/>
      <c r="FD40" s="150"/>
      <c r="FE40" s="150"/>
      <c r="FF40" s="150"/>
    </row>
    <row r="41" spans="1:162" s="17" customFormat="1" ht="70.5" customHeight="1">
      <c r="A41" s="284">
        <v>11</v>
      </c>
      <c r="B41" s="270" t="s">
        <v>15</v>
      </c>
      <c r="C41" s="29" t="s">
        <v>42</v>
      </c>
      <c r="D41" s="38">
        <f>'indicadores 2015'!D152</f>
        <v>0</v>
      </c>
      <c r="E41" s="38">
        <f>'indicadores 2015'!E152</f>
        <v>0</v>
      </c>
      <c r="F41" s="38">
        <f>'indicadores 2015'!F152</f>
        <v>0</v>
      </c>
      <c r="G41" s="38">
        <f>'indicadores 2015'!G152</f>
        <v>0</v>
      </c>
      <c r="H41" s="38">
        <f>'indicadores 2015'!H152</f>
        <v>1</v>
      </c>
      <c r="I41" s="38">
        <f>'indicadores 2015'!I152</f>
        <v>1</v>
      </c>
      <c r="J41" s="38">
        <f>'indicadores 2015'!J152</f>
        <v>1</v>
      </c>
      <c r="K41" s="38">
        <f>'indicadores 2015'!K152</f>
        <v>1</v>
      </c>
      <c r="L41" s="38">
        <f>'indicadores 2015'!L152</f>
        <v>1</v>
      </c>
      <c r="M41" s="38">
        <f>'indicadores 2015'!M152</f>
        <v>0</v>
      </c>
      <c r="N41" s="38">
        <f>'indicadores 2015'!N152</f>
        <v>0</v>
      </c>
      <c r="O41" s="38">
        <f>'indicadores 2015'!O152</f>
        <v>1</v>
      </c>
      <c r="P41" s="39">
        <f>SUM(D41:O41)</f>
        <v>6</v>
      </c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0"/>
      <c r="DF41" s="150"/>
      <c r="DG41" s="150"/>
      <c r="DH41" s="150"/>
      <c r="DI41" s="150"/>
      <c r="DJ41" s="150"/>
      <c r="DK41" s="150"/>
      <c r="DL41" s="150"/>
      <c r="DM41" s="150"/>
      <c r="DN41" s="150"/>
      <c r="DO41" s="150"/>
      <c r="DP41" s="150"/>
      <c r="DQ41" s="150"/>
      <c r="DR41" s="150"/>
      <c r="DS41" s="150"/>
      <c r="DT41" s="150"/>
      <c r="DU41" s="150"/>
      <c r="DV41" s="150"/>
      <c r="DW41" s="150"/>
      <c r="DX41" s="150"/>
      <c r="DY41" s="150"/>
      <c r="DZ41" s="150"/>
      <c r="EA41" s="150"/>
      <c r="EB41" s="150"/>
      <c r="EC41" s="150"/>
      <c r="ED41" s="150"/>
      <c r="EE41" s="150"/>
      <c r="EF41" s="150"/>
      <c r="EG41" s="150"/>
      <c r="EH41" s="150"/>
      <c r="EI41" s="150"/>
      <c r="EJ41" s="150"/>
      <c r="EK41" s="150"/>
      <c r="EL41" s="150"/>
      <c r="EM41" s="150"/>
      <c r="EN41" s="150"/>
      <c r="EO41" s="150"/>
      <c r="EP41" s="150"/>
      <c r="EQ41" s="150"/>
      <c r="ER41" s="150"/>
      <c r="ES41" s="150"/>
      <c r="ET41" s="150"/>
      <c r="EU41" s="150"/>
      <c r="EV41" s="150"/>
      <c r="EW41" s="150"/>
      <c r="EX41" s="150"/>
      <c r="EY41" s="150"/>
      <c r="EZ41" s="150"/>
      <c r="FA41" s="150"/>
      <c r="FB41" s="150"/>
      <c r="FC41" s="150"/>
      <c r="FD41" s="150"/>
      <c r="FE41" s="150"/>
      <c r="FF41" s="150"/>
    </row>
    <row r="42" spans="1:162" s="17" customFormat="1" ht="70.5" customHeight="1">
      <c r="A42" s="285"/>
      <c r="B42" s="271"/>
      <c r="C42" s="141" t="s">
        <v>40</v>
      </c>
      <c r="D42" s="142">
        <f aca="true" t="shared" si="22" ref="D42:O42">D39</f>
        <v>36</v>
      </c>
      <c r="E42" s="142">
        <f t="shared" si="22"/>
        <v>51</v>
      </c>
      <c r="F42" s="142">
        <f t="shared" si="22"/>
        <v>43</v>
      </c>
      <c r="G42" s="142">
        <f t="shared" si="22"/>
        <v>40</v>
      </c>
      <c r="H42" s="142">
        <f t="shared" si="22"/>
        <v>43</v>
      </c>
      <c r="I42" s="142">
        <f t="shared" si="22"/>
        <v>51</v>
      </c>
      <c r="J42" s="142">
        <f t="shared" si="22"/>
        <v>42</v>
      </c>
      <c r="K42" s="142">
        <f t="shared" si="22"/>
        <v>44</v>
      </c>
      <c r="L42" s="142">
        <f t="shared" si="22"/>
        <v>38</v>
      </c>
      <c r="M42" s="142">
        <f t="shared" si="22"/>
        <v>52</v>
      </c>
      <c r="N42" s="142">
        <f>N39</f>
        <v>31</v>
      </c>
      <c r="O42" s="142">
        <f t="shared" si="22"/>
        <v>47</v>
      </c>
      <c r="P42" s="197">
        <f>SUM(D42:O42)</f>
        <v>518</v>
      </c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  <c r="CW42" s="150"/>
      <c r="CX42" s="150"/>
      <c r="CY42" s="150"/>
      <c r="CZ42" s="150"/>
      <c r="DA42" s="150"/>
      <c r="DB42" s="150"/>
      <c r="DC42" s="150"/>
      <c r="DD42" s="150"/>
      <c r="DE42" s="150"/>
      <c r="DF42" s="150"/>
      <c r="DG42" s="150"/>
      <c r="DH42" s="150"/>
      <c r="DI42" s="150"/>
      <c r="DJ42" s="150"/>
      <c r="DK42" s="150"/>
      <c r="DL42" s="150"/>
      <c r="DM42" s="150"/>
      <c r="DN42" s="150"/>
      <c r="DO42" s="150"/>
      <c r="DP42" s="150"/>
      <c r="DQ42" s="150"/>
      <c r="DR42" s="150"/>
      <c r="DS42" s="150"/>
      <c r="DT42" s="150"/>
      <c r="DU42" s="150"/>
      <c r="DV42" s="150"/>
      <c r="DW42" s="150"/>
      <c r="DX42" s="150"/>
      <c r="DY42" s="150"/>
      <c r="DZ42" s="150"/>
      <c r="EA42" s="150"/>
      <c r="EB42" s="150"/>
      <c r="EC42" s="150"/>
      <c r="ED42" s="150"/>
      <c r="EE42" s="150"/>
      <c r="EF42" s="150"/>
      <c r="EG42" s="150"/>
      <c r="EH42" s="150"/>
      <c r="EI42" s="150"/>
      <c r="EJ42" s="150"/>
      <c r="EK42" s="150"/>
      <c r="EL42" s="150"/>
      <c r="EM42" s="150"/>
      <c r="EN42" s="150"/>
      <c r="EO42" s="150"/>
      <c r="EP42" s="150"/>
      <c r="EQ42" s="150"/>
      <c r="ER42" s="150"/>
      <c r="ES42" s="150"/>
      <c r="ET42" s="150"/>
      <c r="EU42" s="150"/>
      <c r="EV42" s="150"/>
      <c r="EW42" s="150"/>
      <c r="EX42" s="150"/>
      <c r="EY42" s="150"/>
      <c r="EZ42" s="150"/>
      <c r="FA42" s="150"/>
      <c r="FB42" s="150"/>
      <c r="FC42" s="150"/>
      <c r="FD42" s="150"/>
      <c r="FE42" s="150"/>
      <c r="FF42" s="150"/>
    </row>
    <row r="43" spans="1:162" s="17" customFormat="1" ht="42" customHeight="1" thickBot="1">
      <c r="A43" s="286"/>
      <c r="B43" s="272"/>
      <c r="C43" s="138" t="s">
        <v>19</v>
      </c>
      <c r="D43" s="139">
        <f>D41/D42</f>
        <v>0</v>
      </c>
      <c r="E43" s="139">
        <f aca="true" t="shared" si="23" ref="E43:L43">E41/E42</f>
        <v>0</v>
      </c>
      <c r="F43" s="139">
        <f t="shared" si="23"/>
        <v>0</v>
      </c>
      <c r="G43" s="139">
        <f t="shared" si="23"/>
        <v>0</v>
      </c>
      <c r="H43" s="139">
        <f t="shared" si="23"/>
        <v>0.023255813953488372</v>
      </c>
      <c r="I43" s="139">
        <f>I41/I42</f>
        <v>0.0196078431372549</v>
      </c>
      <c r="J43" s="139">
        <f t="shared" si="23"/>
        <v>0.023809523809523808</v>
      </c>
      <c r="K43" s="139">
        <f t="shared" si="23"/>
        <v>0.022727272727272728</v>
      </c>
      <c r="L43" s="139">
        <f t="shared" si="23"/>
        <v>0.02631578947368421</v>
      </c>
      <c r="M43" s="139">
        <f>M41/M42</f>
        <v>0</v>
      </c>
      <c r="N43" s="139">
        <f>N41/N42</f>
        <v>0</v>
      </c>
      <c r="O43" s="198">
        <f>O40</f>
        <v>0</v>
      </c>
      <c r="P43" s="199">
        <f>P41/P42</f>
        <v>0.011583011583011582</v>
      </c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50"/>
      <c r="CS43" s="150"/>
      <c r="CT43" s="150"/>
      <c r="CU43" s="150"/>
      <c r="CV43" s="150"/>
      <c r="CW43" s="150"/>
      <c r="CX43" s="150"/>
      <c r="CY43" s="150"/>
      <c r="CZ43" s="150"/>
      <c r="DA43" s="150"/>
      <c r="DB43" s="150"/>
      <c r="DC43" s="150"/>
      <c r="DD43" s="150"/>
      <c r="DE43" s="150"/>
      <c r="DF43" s="150"/>
      <c r="DG43" s="150"/>
      <c r="DH43" s="150"/>
      <c r="DI43" s="150"/>
      <c r="DJ43" s="150"/>
      <c r="DK43" s="150"/>
      <c r="DL43" s="150"/>
      <c r="DM43" s="150"/>
      <c r="DN43" s="150"/>
      <c r="DO43" s="150"/>
      <c r="DP43" s="150"/>
      <c r="DQ43" s="150"/>
      <c r="DR43" s="150"/>
      <c r="DS43" s="150"/>
      <c r="DT43" s="150"/>
      <c r="DU43" s="150"/>
      <c r="DV43" s="150"/>
      <c r="DW43" s="150"/>
      <c r="DX43" s="150"/>
      <c r="DY43" s="150"/>
      <c r="DZ43" s="150"/>
      <c r="EA43" s="150"/>
      <c r="EB43" s="150"/>
      <c r="EC43" s="150"/>
      <c r="ED43" s="150"/>
      <c r="EE43" s="150"/>
      <c r="EF43" s="150"/>
      <c r="EG43" s="150"/>
      <c r="EH43" s="150"/>
      <c r="EI43" s="150"/>
      <c r="EJ43" s="150"/>
      <c r="EK43" s="150"/>
      <c r="EL43" s="150"/>
      <c r="EM43" s="150"/>
      <c r="EN43" s="150"/>
      <c r="EO43" s="150"/>
      <c r="EP43" s="150"/>
      <c r="EQ43" s="150"/>
      <c r="ER43" s="150"/>
      <c r="ES43" s="150"/>
      <c r="ET43" s="150"/>
      <c r="EU43" s="150"/>
      <c r="EV43" s="150"/>
      <c r="EW43" s="150"/>
      <c r="EX43" s="150"/>
      <c r="EY43" s="150"/>
      <c r="EZ43" s="150"/>
      <c r="FA43" s="150"/>
      <c r="FB43" s="150"/>
      <c r="FC43" s="150"/>
      <c r="FD43" s="150"/>
      <c r="FE43" s="150"/>
      <c r="FF43" s="150"/>
    </row>
    <row r="44" spans="1:16" ht="39.75" customHeight="1">
      <c r="A44" s="281">
        <v>12</v>
      </c>
      <c r="B44" s="236" t="s">
        <v>112</v>
      </c>
      <c r="C44" s="66" t="s">
        <v>110</v>
      </c>
      <c r="D44" s="193">
        <f>'indicadores 2015'!D155</f>
        <v>236</v>
      </c>
      <c r="E44" s="193">
        <f>'indicadores 2015'!E155</f>
        <v>302</v>
      </c>
      <c r="F44" s="193">
        <f>'indicadores 2015'!F155</f>
        <v>377</v>
      </c>
      <c r="G44" s="193">
        <f>'indicadores 2015'!G155</f>
        <v>416</v>
      </c>
      <c r="H44" s="193">
        <f>'indicadores 2015'!H155</f>
        <v>321</v>
      </c>
      <c r="I44" s="193">
        <f>'indicadores 2015'!I155</f>
        <v>316</v>
      </c>
      <c r="J44" s="193">
        <f>'indicadores 2015'!J155</f>
        <v>323</v>
      </c>
      <c r="K44" s="193">
        <f>'indicadores 2015'!K155</f>
        <v>323</v>
      </c>
      <c r="L44" s="193">
        <f>'indicadores 2015'!L155</f>
        <v>359</v>
      </c>
      <c r="M44" s="193">
        <f>'indicadores 2015'!M155</f>
        <v>358</v>
      </c>
      <c r="N44" s="193">
        <f>'indicadores 2015'!N155</f>
        <v>375</v>
      </c>
      <c r="O44" s="193">
        <f>'indicadores 2015'!O155</f>
        <v>292</v>
      </c>
      <c r="P44" s="194">
        <f>SUM(D44:O44)</f>
        <v>3998</v>
      </c>
    </row>
    <row r="45" spans="1:16" ht="24" customHeight="1">
      <c r="A45" s="282"/>
      <c r="B45" s="237"/>
      <c r="C45" s="69" t="s">
        <v>111</v>
      </c>
      <c r="D45" s="192">
        <f>'indicadores 2015'!D156</f>
        <v>3215</v>
      </c>
      <c r="E45" s="192">
        <f>'indicadores 2015'!E156</f>
        <v>3052</v>
      </c>
      <c r="F45" s="192">
        <f>'indicadores 2015'!F156</f>
        <v>3699</v>
      </c>
      <c r="G45" s="192">
        <f>'indicadores 2015'!G156</f>
        <v>3666</v>
      </c>
      <c r="H45" s="192">
        <f>'indicadores 2015'!H156</f>
        <v>4118</v>
      </c>
      <c r="I45" s="192">
        <f>'indicadores 2015'!I156</f>
        <v>3802</v>
      </c>
      <c r="J45" s="192">
        <f>'indicadores 2015'!J156</f>
        <v>2688</v>
      </c>
      <c r="K45" s="192">
        <f>'indicadores 2015'!K156</f>
        <v>3693</v>
      </c>
      <c r="L45" s="192">
        <f>'indicadores 2015'!L156</f>
        <v>4000</v>
      </c>
      <c r="M45" s="192">
        <f>'indicadores 2015'!M156</f>
        <v>3803</v>
      </c>
      <c r="N45" s="192">
        <f>'indicadores 2015'!N156</f>
        <v>4175</v>
      </c>
      <c r="O45" s="192">
        <f>'indicadores 2015'!O156</f>
        <v>48</v>
      </c>
      <c r="P45" s="195">
        <f>SUM(D45:O45)</f>
        <v>39959</v>
      </c>
    </row>
    <row r="46" spans="1:16" ht="24" customHeight="1" thickBot="1">
      <c r="A46" s="283"/>
      <c r="B46" s="238"/>
      <c r="C46" s="71" t="s">
        <v>19</v>
      </c>
      <c r="D46" s="196">
        <f>D44/D45</f>
        <v>0.0734059097978227</v>
      </c>
      <c r="E46" s="196">
        <f aca="true" t="shared" si="24" ref="E46:P46">E44/E45</f>
        <v>0.09895150720838794</v>
      </c>
      <c r="F46" s="196">
        <f t="shared" si="24"/>
        <v>0.10191943768586105</v>
      </c>
      <c r="G46" s="196">
        <f t="shared" si="24"/>
        <v>0.11347517730496454</v>
      </c>
      <c r="H46" s="196">
        <f t="shared" si="24"/>
        <v>0.0779504613890238</v>
      </c>
      <c r="I46" s="196">
        <f t="shared" si="24"/>
        <v>0.08311415044713309</v>
      </c>
      <c r="J46" s="196">
        <f t="shared" si="24"/>
        <v>0.12016369047619048</v>
      </c>
      <c r="K46" s="196">
        <f t="shared" si="24"/>
        <v>0.08746276739777958</v>
      </c>
      <c r="L46" s="196">
        <f t="shared" si="24"/>
        <v>0.08975</v>
      </c>
      <c r="M46" s="196">
        <f t="shared" si="24"/>
        <v>0.0941362082566395</v>
      </c>
      <c r="N46" s="196">
        <f t="shared" si="24"/>
        <v>0.08982035928143713</v>
      </c>
      <c r="O46" s="196">
        <f t="shared" si="24"/>
        <v>6.083333333333333</v>
      </c>
      <c r="P46" s="221">
        <f t="shared" si="24"/>
        <v>0.1000525538677144</v>
      </c>
    </row>
    <row r="47" ht="24" customHeight="1">
      <c r="A47" s="2" t="s">
        <v>75</v>
      </c>
    </row>
    <row r="48" ht="24" customHeight="1"/>
    <row r="49" ht="24" customHeight="1"/>
    <row r="50" spans="4:14" ht="24" customHeight="1"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ht="24" customHeight="1">
      <c r="I51" s="45"/>
    </row>
    <row r="52" ht="33" customHeight="1">
      <c r="K52" s="9"/>
    </row>
    <row r="53" ht="24" customHeight="1">
      <c r="C53" s="9"/>
    </row>
    <row r="54" ht="24" customHeight="1">
      <c r="C54" s="10"/>
    </row>
  </sheetData>
  <sheetProtection/>
  <autoFilter ref="A6:S44"/>
  <mergeCells count="23">
    <mergeCell ref="B44:B46"/>
    <mergeCell ref="A44:A46"/>
    <mergeCell ref="A31:A33"/>
    <mergeCell ref="A34:A36"/>
    <mergeCell ref="A38:A40"/>
    <mergeCell ref="A41:A43"/>
    <mergeCell ref="B41:B43"/>
    <mergeCell ref="B38:B40"/>
    <mergeCell ref="B31:B33"/>
    <mergeCell ref="B34:B36"/>
    <mergeCell ref="P6:P8"/>
    <mergeCell ref="B9:B11"/>
    <mergeCell ref="B13:B15"/>
    <mergeCell ref="B17:B19"/>
    <mergeCell ref="B20:B22"/>
    <mergeCell ref="B23:B25"/>
    <mergeCell ref="A9:A11"/>
    <mergeCell ref="A13:A15"/>
    <mergeCell ref="A17:A19"/>
    <mergeCell ref="A20:A22"/>
    <mergeCell ref="A23:A25"/>
    <mergeCell ref="B26:B30"/>
    <mergeCell ref="A26:A30"/>
  </mergeCells>
  <printOptions/>
  <pageMargins left="0.1968503937007874" right="0.15748031496062992" top="0.1968503937007874" bottom="0.35433070866141736" header="0" footer="0.15748031496062992"/>
  <pageSetup fitToHeight="2" horizontalDpi="600" verticalDpi="600" orientation="landscape" paperSize="9" scale="50" r:id="rId3"/>
  <headerFooter alignWithMargins="0">
    <oddHeader>&amp;R&amp;14Fecha: &amp;D
Página: &amp;P de &amp;N</oddHeader>
    <oddFooter>&amp;L&amp;12Archivo:&amp;F</oddFooter>
  </headerFooter>
  <rowBreaks count="4" manualBreakCount="4">
    <brk id="15" max="15" man="1"/>
    <brk id="25" max="15" man="1"/>
    <brk id="36" max="15" man="1"/>
    <brk id="52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SoporteWeb</cp:lastModifiedBy>
  <cp:lastPrinted>2015-12-01T19:08:12Z</cp:lastPrinted>
  <dcterms:created xsi:type="dcterms:W3CDTF">1996-11-27T10:00:04Z</dcterms:created>
  <dcterms:modified xsi:type="dcterms:W3CDTF">2016-01-22T16:10:57Z</dcterms:modified>
  <cp:category/>
  <cp:version/>
  <cp:contentType/>
  <cp:contentStatus/>
</cp:coreProperties>
</file>