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80" windowHeight="1215" activeTab="0"/>
  </bookViews>
  <sheets>
    <sheet name="indicadores 2011" sheetId="1" r:id="rId1"/>
    <sheet name="INDICADORES GLOBALES" sheetId="2" r:id="rId2"/>
  </sheets>
  <definedNames>
    <definedName name="_xlnm._FilterDatabase" localSheetId="1" hidden="1">'INDICADORES GLOBALES'!$A$6:$S$44</definedName>
    <definedName name="_xlnm.Print_Area" localSheetId="0">'indicadores 2011'!$A$1:$P$154</definedName>
    <definedName name="_xlnm.Print_Area" localSheetId="1">'INDICADORES GLOBALES'!$A$1:$P$45</definedName>
    <definedName name="_xlnm.Print_Titles" localSheetId="0">'indicadores 2011'!$1:$7</definedName>
    <definedName name="_xlnm.Print_Titles" localSheetId="1">'INDICADORES GLOBALES'!$1:$7</definedName>
  </definedNames>
  <calcPr fullCalcOnLoad="1"/>
</workbook>
</file>

<file path=xl/sharedStrings.xml><?xml version="1.0" encoding="utf-8"?>
<sst xmlns="http://schemas.openxmlformats.org/spreadsheetml/2006/main" count="306" uniqueCount="113">
  <si>
    <t>HOSPITAL "VICTOR LARCO HERRERA"</t>
  </si>
  <si>
    <t>Enero</t>
  </si>
  <si>
    <t>Febrero</t>
  </si>
  <si>
    <t xml:space="preserve">Marzo </t>
  </si>
  <si>
    <t>Abril</t>
  </si>
  <si>
    <t>Mayo</t>
  </si>
  <si>
    <t>Junio</t>
  </si>
  <si>
    <t>Julio</t>
  </si>
  <si>
    <t>Agosto</t>
  </si>
  <si>
    <t>Setiembre</t>
  </si>
  <si>
    <t>Octubre</t>
  </si>
  <si>
    <t>Noviembre</t>
  </si>
  <si>
    <t>Diciembre</t>
  </si>
  <si>
    <t xml:space="preserve">Utilización de los Consultorios Físicos </t>
  </si>
  <si>
    <t>Tasa de Infecciones Intrahospitalaria</t>
  </si>
  <si>
    <t>Tasa de Mortalidad Bruta</t>
  </si>
  <si>
    <t>23/23=1</t>
  </si>
  <si>
    <t>TOTAL</t>
  </si>
  <si>
    <t>Nº de horas médico efectivas</t>
  </si>
  <si>
    <t>Nº de Atenciones</t>
  </si>
  <si>
    <t>Resultados</t>
  </si>
  <si>
    <t>23 / 23 = 1</t>
  </si>
  <si>
    <t>23/23 = 1</t>
  </si>
  <si>
    <t>Rendimiento Hora Médico
psiquiatria
CONSULTAS EXTERNAS TOTAL ANUAL</t>
  </si>
  <si>
    <t>Rendimiento Hora Médico
psiquiatria
ADULTOS</t>
  </si>
  <si>
    <t>Rendimiento Hora Médico
psiquiatria
ADICCIONES</t>
  </si>
  <si>
    <t>Rendimiento Hora Médico
psiquiatria
NIÑOS Y ADOLESCENTES</t>
  </si>
  <si>
    <t>Concentración de Consultas Externas PSIQUIATRIA
TOTAL ANUAL</t>
  </si>
  <si>
    <t>Concentración de Consultas Externas PSIQUIATRIA
ADULTOS</t>
  </si>
  <si>
    <t>Concentración de Consultas Externas PSIQUIATRIA
ADICCIONES</t>
  </si>
  <si>
    <t>Concentración de Consultas Externas PSIQUIATRIA
NIÑOS Y ADOLESCENTES</t>
  </si>
  <si>
    <t>Nº de Examenes de Laboratorio del periodo</t>
  </si>
  <si>
    <t>Consultas médicas acumuladas del periodo</t>
  </si>
  <si>
    <t>TOTAL DE ATENCIONES PSIQUIATRIA
+ MEDICINA GENERAL</t>
  </si>
  <si>
    <t>atendidos acumulados del periodo (N + R)</t>
  </si>
  <si>
    <t>Dias de Estancia de los Egresos</t>
  </si>
  <si>
    <t>Nº de egresos</t>
  </si>
  <si>
    <t>(Días cama disponibles) - (Paciente días)</t>
  </si>
  <si>
    <t xml:space="preserve">Nº de egresos
</t>
  </si>
  <si>
    <t>Total pacientes días  x 100</t>
  </si>
  <si>
    <t>Total días cama disponibles</t>
  </si>
  <si>
    <t>Rendimiento Cama
DPTO. HOSPITALIZACION
PSIQUATRIA AGUDOS
ADICCIONES</t>
  </si>
  <si>
    <t>Nº de camas reales promedio</t>
  </si>
  <si>
    <t>Nº de Egresos</t>
  </si>
  <si>
    <t>total de pacientes c/ infecciones intrahospitalarias x100</t>
  </si>
  <si>
    <t>Total de Fallecidos x 100</t>
  </si>
  <si>
    <t>INDICADORES DE CALIDAD</t>
  </si>
  <si>
    <t>INDICADORES DE EFICIENCIA</t>
  </si>
  <si>
    <t>INDICADORES DE PRODUTIVIDAD</t>
  </si>
  <si>
    <t>No DESCRIPCION  DEL INDICADOR</t>
  </si>
  <si>
    <t>Promedio de Analisis de Labort. por Const. Externa
TOTAL ATENCIONES</t>
  </si>
  <si>
    <t>Promedio de Analisis de Labort. por Const. Externa
NUEVOS + REINGRESOS</t>
  </si>
  <si>
    <t>Promedio de Permanenccia
DPTO. HOSPITALIZACION
PSIQUATRIA
ADICCIONES</t>
  </si>
  <si>
    <t>Intervalo de Sustitución
DPTO. HOSPITALIZACION
PSIQUATRIA
ADICCIONES</t>
  </si>
  <si>
    <t>Porcentaje de Ocupación
DPTO. HOSPITALIZACION
PSIQUATRIA 
ADICCIONES</t>
  </si>
  <si>
    <t>Rendimiento Cama
DPTO. HOSPITALIZACION
PSIQUATRIA AGUDOS
PAB 1</t>
  </si>
  <si>
    <t>Rendimiento Cama
DPTO. HOSPITALIZACION
PSIQUATRIA AGUDOS
PAB 20</t>
  </si>
  <si>
    <t>Rendimiento Cama
DPTO. HOSPITALIZACION
PSIQUATRIA AGUDOS
PAB 1 Y 20</t>
  </si>
  <si>
    <t>Porcentaje de Ocupación
DPTO. HOSPITALIZACION
PSIQUATRIA AGUDOS
PAB 20</t>
  </si>
  <si>
    <t>Porcentaje de Ocupación
DPTO. HOSPITALIZACION
PSIQUATRIA AGUDOS
PAB 1</t>
  </si>
  <si>
    <t>Porcentaje de Ocupación
DPTO. HOSPITALIZACION
PSIQUATRIA AGUDOS
PAB 1 Y 20</t>
  </si>
  <si>
    <t>Intervalo de Sustitución
DPTO. HOSPITALIZACION
PSIQUATRIA AGUDOS
PAB 20</t>
  </si>
  <si>
    <t>Intervalo de Sustitución
DPTO. HOSPITALIZACION
PSIQUATRIA AGUDOS
PAB 1</t>
  </si>
  <si>
    <t>Intervalo de Sustitución
DPTO. HOSPITALIZACION
PSIQUATRIA AGUDOS
PAB 1 Y 20</t>
  </si>
  <si>
    <t>Promedio de Permanenccia
DPTO. HOSPITALIZACION
PSIQUATRIA AGUDOS
PAB 20</t>
  </si>
  <si>
    <t>Promedio de Permanenccia
DPTO. HOSPITALIZACION
PSIQUATRIA AGUDOS
PAB 1</t>
  </si>
  <si>
    <t>Promedio de Permanenccia
DPTO. HOSPITALIZACION
PSIQUATRIA AGUDOS
PAB 1 Y 20</t>
  </si>
  <si>
    <t xml:space="preserve">Nº de consultorios médicos funcionales
--------------------------------------------
consultorios físicos
</t>
  </si>
  <si>
    <t>(Días cama disponibles)</t>
  </si>
  <si>
    <t>(Paciente días)</t>
  </si>
  <si>
    <t>Promedio de Permanencia
EMERGENCIA</t>
  </si>
  <si>
    <t>OFICINA DE ESTADISTICA E INFORMATICA</t>
  </si>
  <si>
    <t>NUMERO DE RECTAS DESPACHADAS</t>
  </si>
  <si>
    <t>Nº TOTAL DE CONSUTAS (PSQ. + MED.)</t>
  </si>
  <si>
    <t>Promedio de Permanenccia
Servicio de Recuperación y Reinserción Familiar y Social</t>
  </si>
  <si>
    <t>Intervalo de Sustitución
Servicio de Recuperación y Reinserción Familiar y Social</t>
  </si>
  <si>
    <t>Porcentaje de Ocupación
Servicio de Recuperación y Reinserción Familiar y Social</t>
  </si>
  <si>
    <t>Rendimiento Cama
Servicio de Recuperación y Reinserción Familiar y Social</t>
  </si>
  <si>
    <t>Fuente: Oficina de Estadística e Informática</t>
  </si>
  <si>
    <t>Rendimiento Cama</t>
  </si>
  <si>
    <t>Porcentaje de Ocupación de camas</t>
  </si>
  <si>
    <t>Intervalo de Sustitución</t>
  </si>
  <si>
    <t>Promedio de Permanenccia</t>
  </si>
  <si>
    <t>Promedio de Analisis de Labort. por Const. Externa</t>
  </si>
  <si>
    <t>Promedio de recetas por consulta externa</t>
  </si>
  <si>
    <t>Concentración de Consultas Externas</t>
  </si>
  <si>
    <t>Rendimiento Hora Médico</t>
  </si>
  <si>
    <t xml:space="preserve">Nº de consultorios médicos funcionales
------------------------------
consultorios físicos
</t>
  </si>
  <si>
    <t>atendidos acumulados del periodo
 (N + R)</t>
  </si>
  <si>
    <t>atendidos acumulados del periodo
(N + R)</t>
  </si>
  <si>
    <t>Intervalo de Sustitución PSIQUIATRIA FORENSE</t>
  </si>
  <si>
    <t>Porcentaje de Ocupación
PSIQUIATRIA FORENSE</t>
  </si>
  <si>
    <t>Rendimiento Cama
PSIQUIATRIA FORENSE</t>
  </si>
  <si>
    <t>RECETAS POR CONSULTA EN CONSULTA EXTERNA PSIQUIATRIA + MEDICINA</t>
  </si>
  <si>
    <t>Nº TOTAL DE CONSUTAS
(PSQ. + MEDICINA)</t>
  </si>
  <si>
    <t>Rendimiento Hora Médico CONSULTAS EXTERNAS
MEDICINA COMPLEMENTARIA</t>
  </si>
  <si>
    <t>Concentración de Consultas Externas
MEDICINA COMPLEMENTARIA</t>
  </si>
  <si>
    <t>observacion</t>
  </si>
  <si>
    <t>(No incluye Emergencia = 24 camas)</t>
  </si>
  <si>
    <t>Nº de camas reales promedio (No incluye Emergencia = 24 camas)</t>
  </si>
  <si>
    <t>Total días cama disponibles(No incluye Emergencia = 24 camas)</t>
  </si>
  <si>
    <t>(Paciente días) (No incluye Emergencia = 24 camas)</t>
  </si>
  <si>
    <t>(Días cama disponibles) (No incluye Emergencia = 24 camas)</t>
  </si>
  <si>
    <t>Marzo</t>
  </si>
  <si>
    <t>Septiembre</t>
  </si>
  <si>
    <t>Promedio de Permanenccia
DPTO. HOSPITALIZACION
PSIQUATRIA AGUDOS
PAB 1, PAB. 20 Y PAB. 18 (ADICCIONES)</t>
  </si>
  <si>
    <t>Intervalo de Sustitución
DPTO. HOSPITALIZACION
PSIQUATRIA AGUDOS
PAB 1, PAB. 20 Y PAB. 18 (ADICCIONES)</t>
  </si>
  <si>
    <t>Porcentaje de Ocupación
DPTO. HOSPITALIZACION
PSIQUATRIA AGUDOS
PAB 1, PAB. 20 Y PAB. 18 (ADICCIONES)</t>
  </si>
  <si>
    <t>Rendimiento Cama
DPTO. HOSPITALIZACION
PSIQUATRIA AGUDOS
PAB 1, PAB. 20 Y PAB. 18 (ADICCIONES)</t>
  </si>
  <si>
    <t>INDICADORES  DE MONITOREO  DEL  DESEMPEÑO  HOSPITALARIO 2011</t>
  </si>
  <si>
    <t>CONSOLIDADO GLOBAL DE INDICADORES  DE MONITOREO  DEL  DESEMPEÑO  HOSPITALARIO  AÑO 2011</t>
  </si>
  <si>
    <t>1860</t>
  </si>
  <si>
    <t>NOTA 1: ESTOS INDICADORES SON GLOBALES, TOMAR EN CONSIDERACION QUE NUESTRO HOSPITAL TIENE UN PROMEDIO DE 386 CAMAS LLAMADAS DE LARGA PERMANENCIA QUE DIFICILMENTE  ORIGINAN UN EGRESO, ASI COMO TAMBIEN TIENE 180 CAMAS DESTINADAS PARA PACIENTES AGUDOS QUE SU PROMEDIO DE PERMANENCIA OSCILA ENTRE 30, 60, 90 Y HASTA 180 DIAS PROMEDIO.
NOTA 2: EN RELACION A LOS INDICADORES DE CONSULTA EXTERNA, ES ALGO PARECIDO, YA QUE NO ES LO MISMO QUE UN MEDICO DE MEDICINA COMPLEMENTARIA ATIENDA A UN PACIENTE POR MEDICINA NO PSIQUIATRICA; QUE UN PSIQUIATRA ATIENDA A UN PACIENTE PSIQUIATRICO, ES POR ELLO QUE EL RENDIMIENTO HORA DE ATENCION AL PACIENTE DE MEDICINA GENERAL ES DIFERENTE EN RAZON AL TIEMPO QUE LE LLEVA A UN PSIQUIATRA ATENDER UN PACIENTE, QUE ES EN PROMEDIO DE 25 A 38 MINUTOS
NOTA 3: PARA EL CALCULO DE CAMAS DIA DISPONIBLE NO ESTAN INCLUIDOS LAS CAMAS DE MERGENCIA Y UCE QUE SUMAS 36 CAMAS, ASIMISMO EN EL CALCULO DE INTERVALO DE SUSTITUCION Y ENTRE OTROS INDICADORES, NO SE CONSIDERA UCE Y EMERGENCIA, SEGUN MANUAL DE INDICADORES DEL MINSA.
NOTA 4: EL TOTAL DE CAMAS DE NUESTRO HOSPITAL ES DE 602 CAMAS, SEGUN EL PLAN OPERATIVO INSTITUCIONAL 2011
NOTA 5: ESTOS INDICADORES SON GLOBALES, PERO PARA ILUSTRAR Y ESPECIFICAR UN DATO MAS FINO, SE HA DESAGREGADO POR SERVICIOS EN HOSPITALIZACION POR PSIQUIATRIA AGUDOS, ADICCIONES Y REHABILITACION Y REINCERSION SOCIAL, EN ESTOS INDICADORES QUE SON 44 INDICADORES SE PUEDE HACER UN ANALISIS DE LAS NOTABLES DIFERENCIAS EN LA APLICACION DE LOS INDICADORES HOSPITALARIOS BASICOS QUE ESTAMOS OBLIGADOS A CUMPLIR. ES POR ELLO QUE SE RECOMIENDA A CUALQUIER ANALISTA ESTADISTICO TOME EN CONSIDERACION ESTOS DETALLES UNICOS EN SU GENERO POR SER UN HOSPITAL ESPECIALIZADO DE PSIQUIATRIA Y SALUD MENTAL. PUES AUN SE HACE NECESARIO DEFINIR LOS ESTANDARES EN INDICADORES DE PSIQUIATRIA Y SALUD MENTAL QUE NOS PERMITA ESTABLECER EL NIVEL DE EFICIENCIA Y/O DEFICIENCIA QUE REFLEJE CADA INDICADOR.</t>
  </si>
</sst>
</file>

<file path=xl/styles.xml><?xml version="1.0" encoding="utf-8"?>
<styleSheet xmlns="http://schemas.openxmlformats.org/spreadsheetml/2006/main">
  <numFmts count="4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mmm\-yyyy"/>
    <numFmt numFmtId="189" formatCode="0.0000000"/>
    <numFmt numFmtId="190" formatCode="0.00000000"/>
    <numFmt numFmtId="191" formatCode="0.000000000"/>
    <numFmt numFmtId="192" formatCode="0.000000"/>
    <numFmt numFmtId="193" formatCode="0.00000"/>
    <numFmt numFmtId="194" formatCode="0.0000"/>
    <numFmt numFmtId="195" formatCode="0.000"/>
    <numFmt numFmtId="196" formatCode="0.0"/>
    <numFmt numFmtId="197" formatCode="0.0000000000"/>
    <numFmt numFmtId="198" formatCode="0.00000000000"/>
    <numFmt numFmtId="199" formatCode="[$-280A]dddd\,\ dd&quot; de &quot;mmmm&quot; de &quot;yyyy"/>
    <numFmt numFmtId="200" formatCode="##############\v"/>
    <numFmt numFmtId="201" formatCode="&quot;S/.&quot;\ #,##0.00"/>
    <numFmt numFmtId="202" formatCode="0.000000000000"/>
    <numFmt numFmtId="203" formatCode="0.0000000000000"/>
    <numFmt numFmtId="204" formatCode="000"/>
  </numFmts>
  <fonts count="54">
    <font>
      <sz val="11"/>
      <color indexed="8"/>
      <name val="Calibri"/>
      <family val="2"/>
    </font>
    <font>
      <sz val="20"/>
      <name val="Calibri"/>
      <family val="2"/>
    </font>
    <font>
      <b/>
      <sz val="14"/>
      <name val="Calibri"/>
      <family val="2"/>
    </font>
    <font>
      <sz val="10"/>
      <name val="Arial"/>
      <family val="2"/>
    </font>
    <font>
      <sz val="8"/>
      <name val="Calibri"/>
      <family val="2"/>
    </font>
    <font>
      <sz val="12"/>
      <name val="Arial"/>
      <family val="2"/>
    </font>
    <font>
      <sz val="18"/>
      <name val="Calibri"/>
      <family val="2"/>
    </font>
    <font>
      <sz val="11"/>
      <color indexed="9"/>
      <name val="Calibri"/>
      <family val="2"/>
    </font>
    <font>
      <sz val="11"/>
      <color indexed="17"/>
      <name val="Calibri"/>
      <family val="2"/>
    </font>
    <font>
      <sz val="11"/>
      <color indexed="52"/>
      <name val="Calibri"/>
      <family val="2"/>
    </font>
    <font>
      <b/>
      <sz val="11"/>
      <color indexed="52"/>
      <name val="Calibri"/>
      <family val="2"/>
    </font>
    <font>
      <b/>
      <sz val="11"/>
      <color indexed="9"/>
      <name val="Calibri"/>
      <family val="2"/>
    </font>
    <font>
      <sz val="11"/>
      <color indexed="56"/>
      <name val="Calibri"/>
      <family val="2"/>
    </font>
    <font>
      <b/>
      <sz val="11"/>
      <color indexed="56"/>
      <name val="Calibri"/>
      <family val="2"/>
    </font>
    <font>
      <sz val="11"/>
      <color indexed="62"/>
      <name val="Calibri"/>
      <family val="2"/>
    </font>
    <font>
      <sz val="11"/>
      <color indexed="12"/>
      <name val="Calibri"/>
      <family val="2"/>
    </font>
    <font>
      <sz val="11"/>
      <color indexed="20"/>
      <name val="Calibri"/>
      <family val="2"/>
    </font>
    <font>
      <sz val="11"/>
      <color indexed="60"/>
      <name val="Calibri"/>
      <family val="2"/>
    </font>
    <font>
      <sz val="12"/>
      <color indexed="8"/>
      <name val="Arial"/>
      <family val="2"/>
    </font>
    <font>
      <sz val="11"/>
      <color indexed="63"/>
      <name val="Calibri"/>
      <family val="2"/>
    </font>
    <font>
      <b/>
      <sz val="11"/>
      <color indexed="63"/>
      <name val="Calibri"/>
      <family val="2"/>
    </font>
    <font>
      <sz val="11"/>
      <color indexed="10"/>
      <name val="Calibri"/>
      <family val="2"/>
    </font>
    <font>
      <sz val="11"/>
      <color indexed="23"/>
      <name val="Calibri"/>
      <family val="2"/>
    </font>
    <font>
      <i/>
      <sz val="11"/>
      <color indexed="23"/>
      <name val="Calibri"/>
      <family val="2"/>
    </font>
    <font>
      <sz val="11"/>
      <color indexed="56"/>
      <name val="Cambria"/>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sz val="11"/>
      <color rgb="FFFA7D00"/>
      <name val="Calibri"/>
      <family val="2"/>
    </font>
    <font>
      <b/>
      <sz val="11"/>
      <color rgb="FFFA7D00"/>
      <name val="Calibri"/>
      <family val="2"/>
    </font>
    <font>
      <b/>
      <sz val="11"/>
      <color theme="0"/>
      <name val="Calibri"/>
      <family val="2"/>
    </font>
    <font>
      <sz val="11"/>
      <color theme="3"/>
      <name val="Calibri"/>
      <family val="2"/>
    </font>
    <font>
      <b/>
      <sz val="11"/>
      <color theme="3"/>
      <name val="Calibri"/>
      <family val="2"/>
    </font>
    <font>
      <sz val="11"/>
      <color rgb="FF3F3F76"/>
      <name val="Calibri"/>
      <family val="2"/>
    </font>
    <font>
      <sz val="11"/>
      <color theme="10"/>
      <name val="Calibri"/>
      <family val="2"/>
    </font>
    <font>
      <sz val="11"/>
      <color theme="11"/>
      <name val="Calibri"/>
      <family val="2"/>
    </font>
    <font>
      <sz val="11"/>
      <color rgb="FF9C0006"/>
      <name val="Calibri"/>
      <family val="2"/>
    </font>
    <font>
      <sz val="11"/>
      <color rgb="FF9C6500"/>
      <name val="Calibri"/>
      <family val="2"/>
    </font>
    <font>
      <sz val="12"/>
      <color theme="1"/>
      <name val="Arial"/>
      <family val="2"/>
    </font>
    <font>
      <sz val="11"/>
      <color rgb="FF3F3F3F"/>
      <name val="Calibri"/>
      <family val="2"/>
    </font>
    <font>
      <b/>
      <sz val="11"/>
      <color rgb="FF3F3F3F"/>
      <name val="Calibri"/>
      <family val="2"/>
    </font>
    <font>
      <sz val="11"/>
      <color rgb="FFFF0000"/>
      <name val="Calibri"/>
      <family val="2"/>
    </font>
    <font>
      <sz val="11"/>
      <color rgb="FF7F7F7F"/>
      <name val="Calibri"/>
      <family val="2"/>
    </font>
    <font>
      <i/>
      <sz val="11"/>
      <color rgb="FF7F7F7F"/>
      <name val="Calibri"/>
      <family val="2"/>
    </font>
    <font>
      <sz val="11"/>
      <color theme="3"/>
      <name val="Cambria"/>
      <family val="2"/>
    </font>
    <font>
      <b/>
      <sz val="15"/>
      <color theme="3"/>
      <name val="Calibri"/>
      <family val="2"/>
    </font>
    <font>
      <b/>
      <sz val="13"/>
      <color theme="3"/>
      <name val="Calibri"/>
      <family val="2"/>
    </font>
    <font>
      <b/>
      <sz val="18"/>
      <color theme="3"/>
      <name val="Cambria"/>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thin"/>
      <right style="thin"/>
      <top style="medium"/>
      <bottom>
        <color indexed="63"/>
      </bottom>
    </border>
    <border>
      <left style="thin"/>
      <right style="medium"/>
      <top style="thin"/>
      <bottom style="medium"/>
    </border>
    <border>
      <left style="medium"/>
      <right style="thin"/>
      <top style="medium"/>
      <bottom>
        <color indexed="63"/>
      </bottom>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1" borderId="1" applyNumberFormat="0" applyAlignment="0" applyProtection="0"/>
    <xf numFmtId="0" fontId="34" fillId="21" borderId="1" applyNumberFormat="0" applyAlignment="0" applyProtection="0"/>
    <xf numFmtId="0" fontId="31" fillId="22" borderId="2" applyNumberFormat="0" applyAlignment="0" applyProtection="0"/>
    <xf numFmtId="0" fontId="35" fillId="22" borderId="2" applyNumberFormat="0" applyAlignment="0" applyProtection="0"/>
    <xf numFmtId="0" fontId="35" fillId="22" borderId="2" applyNumberFormat="0" applyAlignment="0" applyProtection="0"/>
    <xf numFmtId="0" fontId="33" fillId="0" borderId="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30" fillId="0" borderId="0">
      <alignment/>
      <protection/>
    </xf>
    <xf numFmtId="0" fontId="3" fillId="0" borderId="0">
      <alignment/>
      <protection/>
    </xf>
    <xf numFmtId="0" fontId="3" fillId="0" borderId="0">
      <alignment/>
      <protection/>
    </xf>
    <xf numFmtId="0" fontId="3" fillId="0" borderId="0">
      <alignment/>
      <protection/>
    </xf>
    <xf numFmtId="0" fontId="30" fillId="0" borderId="0">
      <alignment/>
      <protection/>
    </xf>
    <xf numFmtId="0" fontId="3" fillId="0" borderId="0">
      <alignment/>
      <protection/>
    </xf>
    <xf numFmtId="0" fontId="30" fillId="0" borderId="0">
      <alignment/>
      <protection/>
    </xf>
    <xf numFmtId="0" fontId="3" fillId="0" borderId="0">
      <alignment/>
      <protection/>
    </xf>
    <xf numFmtId="0" fontId="30" fillId="0" borderId="0">
      <alignment/>
      <protection/>
    </xf>
    <xf numFmtId="0" fontId="30" fillId="0" borderId="0">
      <alignment/>
      <protection/>
    </xf>
    <xf numFmtId="0" fontId="30" fillId="0" borderId="0">
      <alignment/>
      <protection/>
    </xf>
    <xf numFmtId="0" fontId="43" fillId="0" borderId="0">
      <alignment/>
      <protection/>
    </xf>
    <xf numFmtId="0" fontId="30" fillId="0" borderId="0">
      <alignment/>
      <protection/>
    </xf>
    <xf numFmtId="0" fontId="3" fillId="0" borderId="0">
      <alignment/>
      <protection/>
    </xf>
    <xf numFmtId="0" fontId="0" fillId="32" borderId="4"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0" fillId="32" borderId="4" applyNumberFormat="0" applyFont="0" applyAlignment="0" applyProtection="0"/>
    <xf numFmtId="0" fontId="0" fillId="33" borderId="5" applyNumberFormat="0" applyFont="0" applyAlignment="0" applyProtection="0"/>
    <xf numFmtId="0" fontId="30" fillId="32" borderId="4" applyNumberFormat="0" applyFont="0" applyAlignment="0" applyProtection="0"/>
    <xf numFmtId="0" fontId="0" fillId="33" borderId="5" applyNumberFormat="0" applyFont="0" applyAlignment="0" applyProtection="0"/>
    <xf numFmtId="0" fontId="0" fillId="33"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21" borderId="6" applyNumberFormat="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6"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36"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0"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cellStyleXfs>
  <cellXfs count="206">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1" fillId="0" borderId="11" xfId="0" applyFont="1" applyBorder="1" applyAlignment="1">
      <alignment horizontal="left"/>
    </xf>
    <xf numFmtId="0" fontId="1" fillId="0" borderId="11" xfId="0" applyFont="1" applyBorder="1" applyAlignment="1">
      <alignment horizontal="center"/>
    </xf>
    <xf numFmtId="0" fontId="1" fillId="0" borderId="11" xfId="0" applyFont="1" applyBorder="1" applyAlignment="1">
      <alignment/>
    </xf>
    <xf numFmtId="0" fontId="1" fillId="34" borderId="0" xfId="0" applyFont="1" applyFill="1" applyBorder="1" applyAlignment="1">
      <alignment/>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1" fillId="0" borderId="12" xfId="0" applyFont="1" applyBorder="1" applyAlignment="1">
      <alignment horizontal="left"/>
    </xf>
    <xf numFmtId="0" fontId="1" fillId="0" borderId="12" xfId="0" applyFont="1" applyBorder="1" applyAlignment="1">
      <alignment horizontal="center"/>
    </xf>
    <xf numFmtId="0" fontId="1" fillId="0" borderId="12" xfId="0" applyFont="1" applyBorder="1" applyAlignment="1">
      <alignment horizontal="right"/>
    </xf>
    <xf numFmtId="0" fontId="1" fillId="34" borderId="13" xfId="0" applyFont="1" applyFill="1" applyBorder="1" applyAlignment="1">
      <alignment horizontal="left" vertical="center"/>
    </xf>
    <xf numFmtId="0" fontId="1" fillId="34" borderId="13" xfId="0" applyFont="1" applyFill="1" applyBorder="1" applyAlignment="1">
      <alignment horizontal="center" vertical="center" wrapText="1"/>
    </xf>
    <xf numFmtId="49" fontId="1" fillId="34" borderId="13" xfId="0" applyNumberFormat="1" applyFont="1" applyFill="1" applyBorder="1" applyAlignment="1">
      <alignment horizontal="center" vertical="center" wrapText="1"/>
    </xf>
    <xf numFmtId="49" fontId="1" fillId="35" borderId="14" xfId="0" applyNumberFormat="1" applyFont="1" applyFill="1" applyBorder="1" applyAlignment="1">
      <alignment horizontal="center" vertical="center" wrapText="1"/>
    </xf>
    <xf numFmtId="0" fontId="1" fillId="35" borderId="0" xfId="0" applyFont="1" applyFill="1" applyAlignment="1">
      <alignment/>
    </xf>
    <xf numFmtId="49" fontId="1" fillId="35" borderId="11"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1" fontId="1" fillId="35" borderId="11" xfId="0" applyNumberFormat="1" applyFont="1" applyFill="1" applyBorder="1" applyAlignment="1">
      <alignment horizontal="center" vertical="center" wrapText="1"/>
    </xf>
    <xf numFmtId="49" fontId="1" fillId="34" borderId="14" xfId="0" applyNumberFormat="1" applyFont="1" applyFill="1" applyBorder="1" applyAlignment="1">
      <alignment horizontal="center" vertical="center" wrapText="1"/>
    </xf>
    <xf numFmtId="0" fontId="1" fillId="34" borderId="0" xfId="0" applyFont="1" applyFill="1" applyAlignment="1">
      <alignment/>
    </xf>
    <xf numFmtId="49" fontId="1" fillId="34" borderId="11" xfId="0" applyNumberFormat="1" applyFont="1" applyFill="1" applyBorder="1" applyAlignment="1">
      <alignment horizontal="center" vertical="center" wrapText="1"/>
    </xf>
    <xf numFmtId="1" fontId="1" fillId="35" borderId="14" xfId="0" applyNumberFormat="1" applyFont="1" applyFill="1" applyBorder="1" applyAlignment="1">
      <alignment horizontal="center" vertical="center" wrapText="1"/>
    </xf>
    <xf numFmtId="1" fontId="1" fillId="35" borderId="17" xfId="0" applyNumberFormat="1" applyFont="1" applyFill="1" applyBorder="1" applyAlignment="1">
      <alignment horizontal="center" vertical="center" wrapText="1"/>
    </xf>
    <xf numFmtId="1" fontId="1" fillId="35" borderId="18" xfId="0" applyNumberFormat="1" applyFont="1" applyFill="1" applyBorder="1" applyAlignment="1">
      <alignment horizontal="center" vertical="center" wrapText="1"/>
    </xf>
    <xf numFmtId="1" fontId="1" fillId="35" borderId="0" xfId="0" applyNumberFormat="1" applyFont="1" applyFill="1" applyBorder="1" applyAlignment="1">
      <alignment horizontal="center" vertical="center" wrapText="1"/>
    </xf>
    <xf numFmtId="2" fontId="1" fillId="35" borderId="17" xfId="0" applyNumberFormat="1" applyFont="1" applyFill="1" applyBorder="1" applyAlignment="1">
      <alignment horizontal="center" vertical="center" wrapText="1"/>
    </xf>
    <xf numFmtId="2" fontId="1" fillId="35" borderId="18" xfId="0" applyNumberFormat="1" applyFont="1" applyFill="1" applyBorder="1" applyAlignment="1">
      <alignment horizontal="center" vertical="center" wrapText="1"/>
    </xf>
    <xf numFmtId="1" fontId="1" fillId="34" borderId="14" xfId="0" applyNumberFormat="1" applyFont="1" applyFill="1" applyBorder="1" applyAlignment="1">
      <alignment horizontal="center" vertical="center" wrapText="1"/>
    </xf>
    <xf numFmtId="1" fontId="1" fillId="34" borderId="11" xfId="0" applyNumberFormat="1" applyFont="1" applyFill="1" applyBorder="1" applyAlignment="1">
      <alignment horizontal="center" vertical="center" wrapText="1"/>
    </xf>
    <xf numFmtId="1" fontId="1" fillId="34" borderId="18" xfId="0" applyNumberFormat="1" applyFont="1" applyFill="1" applyBorder="1" applyAlignment="1">
      <alignment horizontal="center" vertical="center" wrapText="1"/>
    </xf>
    <xf numFmtId="49" fontId="1" fillId="34" borderId="15" xfId="0" applyNumberFormat="1" applyFont="1" applyFill="1" applyBorder="1" applyAlignment="1">
      <alignment horizontal="center" vertical="center" wrapText="1"/>
    </xf>
    <xf numFmtId="0" fontId="1" fillId="34" borderId="12" xfId="0" applyFont="1" applyFill="1" applyBorder="1" applyAlignment="1">
      <alignment horizontal="left"/>
    </xf>
    <xf numFmtId="49" fontId="1" fillId="34" borderId="19" xfId="0" applyNumberFormat="1" applyFont="1" applyFill="1" applyBorder="1" applyAlignment="1">
      <alignment horizontal="center" vertical="center" wrapText="1"/>
    </xf>
    <xf numFmtId="2" fontId="1" fillId="34" borderId="19" xfId="0" applyNumberFormat="1" applyFont="1" applyFill="1" applyBorder="1" applyAlignment="1">
      <alignment horizontal="center" vertical="center" wrapText="1"/>
    </xf>
    <xf numFmtId="1" fontId="1" fillId="34" borderId="17" xfId="0" applyNumberFormat="1" applyFont="1" applyFill="1" applyBorder="1" applyAlignment="1">
      <alignment horizontal="center" vertical="center" wrapText="1"/>
    </xf>
    <xf numFmtId="49" fontId="1" fillId="34" borderId="20" xfId="0" applyNumberFormat="1" applyFont="1" applyFill="1" applyBorder="1" applyAlignment="1">
      <alignment horizontal="center" vertical="center" wrapText="1"/>
    </xf>
    <xf numFmtId="0" fontId="1" fillId="34" borderId="20" xfId="0" applyFont="1" applyFill="1" applyBorder="1" applyAlignment="1">
      <alignment horizontal="center" vertical="center"/>
    </xf>
    <xf numFmtId="1" fontId="1" fillId="34" borderId="20" xfId="0" applyNumberFormat="1" applyFont="1" applyFill="1" applyBorder="1" applyAlignment="1">
      <alignment horizontal="center" vertical="center"/>
    </xf>
    <xf numFmtId="196" fontId="1" fillId="34" borderId="14" xfId="0" applyNumberFormat="1" applyFont="1" applyFill="1" applyBorder="1" applyAlignment="1">
      <alignment horizontal="center" vertical="center" wrapText="1"/>
    </xf>
    <xf numFmtId="196" fontId="1" fillId="34" borderId="11" xfId="0" applyNumberFormat="1" applyFont="1" applyFill="1" applyBorder="1" applyAlignment="1">
      <alignment horizontal="center" vertical="center" wrapText="1"/>
    </xf>
    <xf numFmtId="2" fontId="1" fillId="35" borderId="16" xfId="0" applyNumberFormat="1" applyFont="1" applyFill="1" applyBorder="1" applyAlignment="1">
      <alignment horizontal="center" vertical="center"/>
    </xf>
    <xf numFmtId="0" fontId="2" fillId="0" borderId="0" xfId="0" applyFont="1" applyAlignment="1">
      <alignment/>
    </xf>
    <xf numFmtId="49" fontId="1" fillId="36" borderId="14" xfId="0" applyNumberFormat="1" applyFont="1" applyFill="1" applyBorder="1" applyAlignment="1">
      <alignment horizontal="center" vertical="center" wrapText="1"/>
    </xf>
    <xf numFmtId="0" fontId="1" fillId="36" borderId="14" xfId="0" applyFont="1" applyFill="1" applyBorder="1" applyAlignment="1">
      <alignment horizontal="center" vertical="center"/>
    </xf>
    <xf numFmtId="1" fontId="1" fillId="36" borderId="17" xfId="0" applyNumberFormat="1" applyFont="1" applyFill="1" applyBorder="1" applyAlignment="1">
      <alignment horizontal="center" vertical="center"/>
    </xf>
    <xf numFmtId="0" fontId="1" fillId="36" borderId="0" xfId="0" applyFont="1" applyFill="1" applyAlignment="1">
      <alignment/>
    </xf>
    <xf numFmtId="49" fontId="1" fillId="36" borderId="11" xfId="0" applyNumberFormat="1" applyFont="1" applyFill="1" applyBorder="1" applyAlignment="1">
      <alignment horizontal="center" vertical="center" wrapText="1"/>
    </xf>
    <xf numFmtId="0" fontId="1" fillId="36" borderId="11" xfId="0" applyFont="1" applyFill="1" applyBorder="1" applyAlignment="1">
      <alignment horizontal="center" vertical="center"/>
    </xf>
    <xf numFmtId="49" fontId="1" fillId="36" borderId="15" xfId="0" applyNumberFormat="1" applyFont="1" applyFill="1" applyBorder="1" applyAlignment="1">
      <alignment horizontal="center" vertical="center" wrapText="1"/>
    </xf>
    <xf numFmtId="2" fontId="1" fillId="36" borderId="15" xfId="0" applyNumberFormat="1" applyFont="1" applyFill="1" applyBorder="1" applyAlignment="1">
      <alignment horizontal="center" vertical="center" wrapText="1"/>
    </xf>
    <xf numFmtId="2" fontId="1" fillId="36" borderId="21" xfId="0" applyNumberFormat="1" applyFont="1" applyFill="1" applyBorder="1" applyAlignment="1">
      <alignment horizontal="center" vertical="center" wrapText="1"/>
    </xf>
    <xf numFmtId="2" fontId="1" fillId="36" borderId="0" xfId="0" applyNumberFormat="1" applyFont="1" applyFill="1" applyAlignment="1">
      <alignment/>
    </xf>
    <xf numFmtId="1" fontId="1" fillId="36" borderId="11" xfId="0" applyNumberFormat="1" applyFont="1" applyFill="1" applyBorder="1" applyAlignment="1">
      <alignment horizontal="center" vertical="center" wrapText="1"/>
    </xf>
    <xf numFmtId="2" fontId="1" fillId="36" borderId="11" xfId="0" applyNumberFormat="1" applyFont="1" applyFill="1" applyBorder="1" applyAlignment="1">
      <alignment horizontal="center" vertical="center" wrapText="1"/>
    </xf>
    <xf numFmtId="196" fontId="1" fillId="36" borderId="0" xfId="0" applyNumberFormat="1" applyFont="1" applyFill="1" applyAlignment="1">
      <alignment/>
    </xf>
    <xf numFmtId="0" fontId="1" fillId="34" borderId="14"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6" borderId="11" xfId="0" applyFont="1" applyFill="1" applyBorder="1" applyAlignment="1">
      <alignment horizontal="center" vertical="center" wrapText="1"/>
    </xf>
    <xf numFmtId="2" fontId="1" fillId="34" borderId="15" xfId="0" applyNumberFormat="1" applyFont="1" applyFill="1" applyBorder="1" applyAlignment="1">
      <alignment horizontal="center" vertical="center" wrapText="1"/>
    </xf>
    <xf numFmtId="1" fontId="1" fillId="36" borderId="14" xfId="0" applyNumberFormat="1" applyFont="1" applyFill="1" applyBorder="1" applyAlignment="1">
      <alignment horizontal="center" vertical="center" wrapText="1"/>
    </xf>
    <xf numFmtId="1" fontId="1" fillId="36" borderId="17" xfId="0" applyNumberFormat="1" applyFont="1" applyFill="1" applyBorder="1" applyAlignment="1">
      <alignment horizontal="center" vertical="center" wrapText="1"/>
    </xf>
    <xf numFmtId="1" fontId="1" fillId="34" borderId="15" xfId="0" applyNumberFormat="1" applyFont="1" applyFill="1" applyBorder="1" applyAlignment="1">
      <alignment horizontal="center" vertical="center" wrapText="1"/>
    </xf>
    <xf numFmtId="2" fontId="1" fillId="35" borderId="15" xfId="0" applyNumberFormat="1" applyFont="1" applyFill="1" applyBorder="1" applyAlignment="1">
      <alignment horizontal="center" vertical="center" wrapText="1"/>
    </xf>
    <xf numFmtId="194" fontId="1" fillId="35" borderId="15" xfId="0" applyNumberFormat="1" applyFont="1" applyFill="1" applyBorder="1" applyAlignment="1">
      <alignment horizontal="center" vertical="center" wrapText="1"/>
    </xf>
    <xf numFmtId="2" fontId="1" fillId="34" borderId="13" xfId="0" applyNumberFormat="1" applyFont="1" applyFill="1" applyBorder="1" applyAlignment="1">
      <alignment horizontal="center" vertical="center" wrapText="1"/>
    </xf>
    <xf numFmtId="2" fontId="1" fillId="35" borderId="11" xfId="0" applyNumberFormat="1" applyFont="1" applyFill="1" applyBorder="1" applyAlignment="1">
      <alignment horizontal="center" vertical="center" wrapText="1"/>
    </xf>
    <xf numFmtId="1" fontId="1" fillId="37" borderId="14" xfId="0" applyNumberFormat="1" applyFont="1" applyFill="1" applyBorder="1" applyAlignment="1">
      <alignment horizontal="center" vertical="center" wrapText="1"/>
    </xf>
    <xf numFmtId="1" fontId="2" fillId="37" borderId="16" xfId="0" applyNumberFormat="1" applyFont="1" applyFill="1" applyBorder="1" applyAlignment="1">
      <alignment horizontal="center" vertical="center" wrapText="1"/>
    </xf>
    <xf numFmtId="1" fontId="2" fillId="37" borderId="11" xfId="0" applyNumberFormat="1" applyFont="1" applyFill="1" applyBorder="1" applyAlignment="1">
      <alignment horizontal="center" vertical="center" wrapText="1"/>
    </xf>
    <xf numFmtId="193" fontId="1" fillId="35" borderId="11" xfId="0" applyNumberFormat="1" applyFont="1" applyFill="1" applyBorder="1" applyAlignment="1">
      <alignment horizontal="center" vertical="center" wrapText="1"/>
    </xf>
    <xf numFmtId="0" fontId="5" fillId="0" borderId="0" xfId="76" applyNumberFormat="1" applyFont="1" applyBorder="1">
      <alignment/>
      <protection/>
    </xf>
    <xf numFmtId="1" fontId="1" fillId="0" borderId="0" xfId="0" applyNumberFormat="1" applyFont="1" applyAlignment="1">
      <alignment/>
    </xf>
    <xf numFmtId="0" fontId="2" fillId="37" borderId="0" xfId="0" applyFont="1" applyFill="1" applyAlignment="1">
      <alignment horizontal="left"/>
    </xf>
    <xf numFmtId="0" fontId="2" fillId="37" borderId="0" xfId="0" applyFont="1" applyFill="1" applyAlignment="1">
      <alignment/>
    </xf>
    <xf numFmtId="2" fontId="2" fillId="37" borderId="0" xfId="0" applyNumberFormat="1" applyFont="1" applyFill="1" applyAlignment="1">
      <alignment/>
    </xf>
    <xf numFmtId="0" fontId="2" fillId="37" borderId="11" xfId="0" applyFont="1" applyFill="1" applyBorder="1" applyAlignment="1">
      <alignment horizontal="center"/>
    </xf>
    <xf numFmtId="0" fontId="2" fillId="37" borderId="0" xfId="0" applyFont="1" applyFill="1" applyBorder="1" applyAlignment="1">
      <alignment/>
    </xf>
    <xf numFmtId="2" fontId="2" fillId="37" borderId="21" xfId="0" applyNumberFormat="1" applyFont="1" applyFill="1" applyBorder="1" applyAlignment="1">
      <alignment horizontal="center" vertical="center" wrapText="1"/>
    </xf>
    <xf numFmtId="0" fontId="2" fillId="37" borderId="16" xfId="0" applyNumberFormat="1" applyFont="1" applyFill="1" applyBorder="1" applyAlignment="1">
      <alignment horizontal="center" vertical="center" wrapText="1"/>
    </xf>
    <xf numFmtId="0" fontId="2" fillId="37" borderId="11" xfId="0" applyNumberFormat="1" applyFont="1" applyFill="1" applyBorder="1" applyAlignment="1">
      <alignment horizontal="center" vertical="center" wrapText="1"/>
    </xf>
    <xf numFmtId="0" fontId="2" fillId="37" borderId="0" xfId="0" applyFont="1" applyFill="1" applyAlignment="1">
      <alignment/>
    </xf>
    <xf numFmtId="0" fontId="2" fillId="37" borderId="0" xfId="0" applyFont="1" applyFill="1" applyAlignment="1">
      <alignment horizontal="center"/>
    </xf>
    <xf numFmtId="1" fontId="2" fillId="37" borderId="0" xfId="0" applyNumberFormat="1" applyFont="1" applyFill="1" applyAlignment="1">
      <alignment/>
    </xf>
    <xf numFmtId="0" fontId="2" fillId="37" borderId="12" xfId="0" applyFont="1" applyFill="1" applyBorder="1" applyAlignment="1">
      <alignment horizontal="left"/>
    </xf>
    <xf numFmtId="0" fontId="2" fillId="37" borderId="12" xfId="0" applyFont="1" applyFill="1" applyBorder="1" applyAlignment="1">
      <alignment horizontal="center"/>
    </xf>
    <xf numFmtId="0" fontId="2" fillId="37" borderId="14" xfId="0" applyFont="1" applyFill="1" applyBorder="1" applyAlignment="1">
      <alignment horizontal="center"/>
    </xf>
    <xf numFmtId="0" fontId="2" fillId="37" borderId="23" xfId="0" applyFont="1" applyFill="1" applyBorder="1" applyAlignment="1">
      <alignment horizontal="left"/>
    </xf>
    <xf numFmtId="0" fontId="2" fillId="37" borderId="12" xfId="0" applyFont="1" applyFill="1" applyBorder="1" applyAlignment="1">
      <alignment horizontal="right"/>
    </xf>
    <xf numFmtId="0" fontId="2" fillId="37" borderId="15" xfId="0" applyFont="1" applyFill="1" applyBorder="1" applyAlignment="1">
      <alignment horizontal="left"/>
    </xf>
    <xf numFmtId="0" fontId="2" fillId="37" borderId="21" xfId="0" applyFont="1" applyFill="1" applyBorder="1" applyAlignment="1">
      <alignment horizontal="left"/>
    </xf>
    <xf numFmtId="49" fontId="2" fillId="37" borderId="14" xfId="0" applyNumberFormat="1" applyFont="1" applyFill="1" applyBorder="1" applyAlignment="1">
      <alignment horizontal="center" vertical="center" wrapText="1"/>
    </xf>
    <xf numFmtId="1" fontId="2" fillId="37" borderId="14" xfId="0" applyNumberFormat="1" applyFont="1" applyFill="1" applyBorder="1" applyAlignment="1">
      <alignment horizontal="center"/>
    </xf>
    <xf numFmtId="1" fontId="2" fillId="37" borderId="17" xfId="0" applyNumberFormat="1" applyFont="1" applyFill="1" applyBorder="1" applyAlignment="1">
      <alignment horizontal="center"/>
    </xf>
    <xf numFmtId="49" fontId="2" fillId="37" borderId="11" xfId="0" applyNumberFormat="1" applyFont="1" applyFill="1" applyBorder="1" applyAlignment="1">
      <alignment horizontal="center" vertical="center" wrapText="1"/>
    </xf>
    <xf numFmtId="0" fontId="2" fillId="37" borderId="18" xfId="0" applyFont="1" applyFill="1" applyBorder="1" applyAlignment="1">
      <alignment horizontal="center"/>
    </xf>
    <xf numFmtId="49" fontId="2" fillId="37" borderId="15" xfId="0" applyNumberFormat="1" applyFont="1" applyFill="1" applyBorder="1" applyAlignment="1">
      <alignment horizontal="center" vertical="center" wrapText="1"/>
    </xf>
    <xf numFmtId="2" fontId="2" fillId="37" borderId="15" xfId="0" applyNumberFormat="1" applyFont="1" applyFill="1" applyBorder="1" applyAlignment="1">
      <alignment horizontal="center" vertical="center" wrapText="1"/>
    </xf>
    <xf numFmtId="49" fontId="2" fillId="37" borderId="16" xfId="0" applyNumberFormat="1"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8" xfId="0" applyFont="1" applyFill="1" applyBorder="1" applyAlignment="1">
      <alignment horizontal="center" vertical="center" wrapText="1"/>
    </xf>
    <xf numFmtId="49" fontId="2" fillId="37" borderId="12" xfId="0" applyNumberFormat="1" applyFont="1" applyFill="1" applyBorder="1" applyAlignment="1">
      <alignment horizontal="center" vertical="center" wrapText="1"/>
    </xf>
    <xf numFmtId="2" fontId="2" fillId="37" borderId="12" xfId="0" applyNumberFormat="1" applyFont="1" applyFill="1" applyBorder="1" applyAlignment="1">
      <alignment horizontal="center" vertical="center" wrapText="1"/>
    </xf>
    <xf numFmtId="2" fontId="2" fillId="37" borderId="25" xfId="0" applyNumberFormat="1" applyFont="1" applyFill="1" applyBorder="1" applyAlignment="1">
      <alignment horizontal="center" vertical="center" wrapText="1"/>
    </xf>
    <xf numFmtId="0" fontId="2" fillId="37" borderId="17" xfId="0" applyFont="1" applyFill="1" applyBorder="1" applyAlignment="1">
      <alignment horizontal="center"/>
    </xf>
    <xf numFmtId="0" fontId="2" fillId="37" borderId="26" xfId="0" applyFont="1" applyFill="1" applyBorder="1" applyAlignment="1">
      <alignment horizontal="center" vertical="center" wrapText="1"/>
    </xf>
    <xf numFmtId="49" fontId="2" fillId="37" borderId="27" xfId="0" applyNumberFormat="1" applyFont="1" applyFill="1" applyBorder="1" applyAlignment="1">
      <alignment horizontal="center" vertical="center" wrapText="1"/>
    </xf>
    <xf numFmtId="0" fontId="2" fillId="37" borderId="27" xfId="0" applyFont="1" applyFill="1" applyBorder="1" applyAlignment="1">
      <alignment horizontal="center" vertical="center"/>
    </xf>
    <xf numFmtId="1" fontId="2" fillId="37" borderId="27" xfId="0" applyNumberFormat="1" applyFont="1" applyFill="1" applyBorder="1" applyAlignment="1">
      <alignment horizontal="center" vertical="center"/>
    </xf>
    <xf numFmtId="1" fontId="2" fillId="37" borderId="28" xfId="0" applyNumberFormat="1" applyFont="1" applyFill="1" applyBorder="1" applyAlignment="1">
      <alignment horizontal="center" vertical="center"/>
    </xf>
    <xf numFmtId="0" fontId="2" fillId="37" borderId="24" xfId="0" applyNumberFormat="1" applyFont="1" applyFill="1" applyBorder="1" applyAlignment="1">
      <alignment horizontal="center" vertical="center" wrapText="1"/>
    </xf>
    <xf numFmtId="0" fontId="2" fillId="37" borderId="18" xfId="0" applyNumberFormat="1" applyFont="1" applyFill="1" applyBorder="1" applyAlignment="1">
      <alignment horizontal="center" vertical="center" wrapText="1"/>
    </xf>
    <xf numFmtId="2" fontId="2" fillId="37" borderId="11" xfId="0" applyNumberFormat="1" applyFont="1" applyFill="1" applyBorder="1" applyAlignment="1">
      <alignment horizontal="center" vertical="center" wrapText="1"/>
    </xf>
    <xf numFmtId="2" fontId="2" fillId="37" borderId="18" xfId="0" applyNumberFormat="1" applyFont="1" applyFill="1" applyBorder="1" applyAlignment="1">
      <alignment horizontal="center" vertical="center" wrapText="1"/>
    </xf>
    <xf numFmtId="0" fontId="2" fillId="37" borderId="29" xfId="0" applyFont="1" applyFill="1" applyBorder="1" applyAlignment="1">
      <alignment horizontal="left" vertical="center"/>
    </xf>
    <xf numFmtId="0" fontId="2" fillId="37" borderId="13" xfId="0"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2" fontId="2" fillId="37" borderId="30" xfId="0" applyNumberFormat="1" applyFont="1" applyFill="1" applyBorder="1" applyAlignment="1">
      <alignment horizontal="center" vertical="center" wrapText="1"/>
    </xf>
    <xf numFmtId="1" fontId="2" fillId="37" borderId="14" xfId="0" applyNumberFormat="1" applyFont="1" applyFill="1" applyBorder="1" applyAlignment="1">
      <alignment horizontal="center" vertical="center" wrapText="1"/>
    </xf>
    <xf numFmtId="0" fontId="2" fillId="37" borderId="14" xfId="0" applyNumberFormat="1" applyFont="1" applyFill="1" applyBorder="1" applyAlignment="1">
      <alignment horizontal="center" vertical="center" wrapText="1"/>
    </xf>
    <xf numFmtId="0" fontId="2" fillId="37" borderId="17" xfId="0" applyNumberFormat="1" applyFont="1" applyFill="1" applyBorder="1" applyAlignment="1">
      <alignment horizontal="center" vertical="center" wrapText="1"/>
    </xf>
    <xf numFmtId="1" fontId="2" fillId="37" borderId="18" xfId="0" applyNumberFormat="1" applyFont="1" applyFill="1" applyBorder="1" applyAlignment="1">
      <alignment horizontal="center" vertical="center" wrapText="1"/>
    </xf>
    <xf numFmtId="1" fontId="2" fillId="37" borderId="24" xfId="0" applyNumberFormat="1" applyFont="1" applyFill="1" applyBorder="1" applyAlignment="1">
      <alignment horizontal="center" vertical="center" wrapText="1"/>
    </xf>
    <xf numFmtId="1" fontId="2" fillId="37" borderId="17" xfId="0" applyNumberFormat="1" applyFont="1" applyFill="1" applyBorder="1" applyAlignment="1">
      <alignment horizontal="center" vertical="center" wrapText="1"/>
    </xf>
    <xf numFmtId="1" fontId="2" fillId="37" borderId="15" xfId="0" applyNumberFormat="1" applyFont="1" applyFill="1" applyBorder="1" applyAlignment="1">
      <alignment horizontal="center" vertical="center" wrapText="1"/>
    </xf>
    <xf numFmtId="1" fontId="2" fillId="37" borderId="21" xfId="0" applyNumberFormat="1" applyFont="1" applyFill="1" applyBorder="1" applyAlignment="1">
      <alignment horizontal="center" vertical="center" wrapText="1"/>
    </xf>
    <xf numFmtId="1" fontId="2" fillId="37" borderId="12" xfId="0" applyNumberFormat="1" applyFont="1" applyFill="1" applyBorder="1" applyAlignment="1">
      <alignment horizontal="center" vertical="center" wrapText="1"/>
    </xf>
    <xf numFmtId="1" fontId="2" fillId="37" borderId="25" xfId="0" applyNumberFormat="1" applyFont="1" applyFill="1" applyBorder="1" applyAlignment="1">
      <alignment horizontal="center" vertical="center" wrapText="1"/>
    </xf>
    <xf numFmtId="0" fontId="2" fillId="37" borderId="0" xfId="0" applyNumberFormat="1" applyFont="1" applyFill="1" applyAlignment="1">
      <alignment/>
    </xf>
    <xf numFmtId="0" fontId="2" fillId="37" borderId="12" xfId="0" applyNumberFormat="1" applyFont="1" applyFill="1" applyBorder="1" applyAlignment="1">
      <alignment horizontal="center" vertical="center" wrapText="1"/>
    </xf>
    <xf numFmtId="0" fontId="2" fillId="37" borderId="15" xfId="0" applyNumberFormat="1" applyFont="1" applyFill="1" applyBorder="1" applyAlignment="1">
      <alignment horizontal="center" vertical="center" wrapText="1"/>
    </xf>
    <xf numFmtId="2" fontId="2" fillId="37" borderId="12" xfId="0" applyNumberFormat="1" applyFont="1" applyFill="1" applyBorder="1" applyAlignment="1" applyProtection="1">
      <alignment horizontal="center" vertical="center" wrapText="1"/>
      <protection hidden="1"/>
    </xf>
    <xf numFmtId="2" fontId="2" fillId="37" borderId="15" xfId="0" applyNumberFormat="1" applyFont="1" applyFill="1" applyBorder="1" applyAlignment="1" applyProtection="1">
      <alignment horizontal="center" vertical="center" wrapText="1"/>
      <protection hidden="1"/>
    </xf>
    <xf numFmtId="194" fontId="2" fillId="37" borderId="15" xfId="0" applyNumberFormat="1" applyFont="1" applyFill="1" applyBorder="1" applyAlignment="1">
      <alignment horizontal="center" vertical="center" wrapText="1"/>
    </xf>
    <xf numFmtId="194" fontId="2" fillId="37" borderId="21" xfId="0" applyNumberFormat="1"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9" borderId="31" xfId="0" applyFont="1" applyFill="1" applyBorder="1" applyAlignment="1">
      <alignment horizontal="center"/>
    </xf>
    <xf numFmtId="0" fontId="2" fillId="9" borderId="14" xfId="0" applyFont="1" applyFill="1" applyBorder="1" applyAlignment="1">
      <alignment horizontal="center"/>
    </xf>
    <xf numFmtId="0" fontId="2" fillId="9" borderId="20" xfId="0" applyFont="1" applyFill="1" applyBorder="1" applyAlignment="1">
      <alignment horizontal="center"/>
    </xf>
    <xf numFmtId="0" fontId="2" fillId="9" borderId="32" xfId="0" applyFont="1" applyFill="1" applyBorder="1" applyAlignment="1">
      <alignment horizontal="center"/>
    </xf>
    <xf numFmtId="0" fontId="0" fillId="0" borderId="0" xfId="0" applyNumberFormat="1" applyBorder="1" applyAlignment="1">
      <alignment horizontal="center"/>
    </xf>
    <xf numFmtId="0" fontId="2" fillId="37" borderId="14" xfId="0" applyFont="1" applyFill="1" applyBorder="1" applyAlignment="1">
      <alignment horizontal="center" vertical="center" wrapText="1"/>
    </xf>
    <xf numFmtId="0" fontId="2" fillId="37" borderId="14" xfId="0" applyNumberFormat="1"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22" xfId="0" applyNumberFormat="1" applyFont="1" applyFill="1" applyBorder="1" applyAlignment="1">
      <alignment horizontal="center" vertical="center" wrapText="1"/>
    </xf>
    <xf numFmtId="0" fontId="2" fillId="37" borderId="33" xfId="0" applyNumberFormat="1" applyFont="1" applyFill="1" applyBorder="1" applyAlignment="1">
      <alignment horizontal="center" vertical="center" wrapText="1"/>
    </xf>
    <xf numFmtId="0" fontId="2" fillId="37" borderId="34" xfId="0" applyNumberFormat="1"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6" xfId="0" applyNumberFormat="1" applyFont="1" applyFill="1" applyBorder="1" applyAlignment="1">
      <alignment horizontal="center" vertical="center" wrapText="1"/>
    </xf>
    <xf numFmtId="0" fontId="2" fillId="37" borderId="11" xfId="0" applyNumberFormat="1" applyFont="1" applyFill="1" applyBorder="1" applyAlignment="1">
      <alignment horizontal="center" vertical="center" wrapText="1"/>
    </xf>
    <xf numFmtId="0" fontId="2" fillId="37" borderId="12" xfId="0" applyNumberFormat="1" applyFont="1" applyFill="1" applyBorder="1" applyAlignment="1">
      <alignment horizontal="center" vertical="center" wrapText="1"/>
    </xf>
    <xf numFmtId="0" fontId="0" fillId="0" borderId="19" xfId="0" applyBorder="1" applyAlignment="1">
      <alignment/>
    </xf>
    <xf numFmtId="0" fontId="0" fillId="0" borderId="35" xfId="0" applyBorder="1" applyAlignment="1">
      <alignment/>
    </xf>
    <xf numFmtId="0" fontId="2" fillId="37" borderId="14" xfId="0" applyNumberFormat="1" applyFont="1" applyFill="1" applyBorder="1" applyAlignment="1">
      <alignment horizontal="center" vertical="center" wrapText="1"/>
    </xf>
    <xf numFmtId="0" fontId="2" fillId="37" borderId="15" xfId="0" applyNumberFormat="1" applyFont="1" applyFill="1" applyBorder="1" applyAlignment="1">
      <alignment horizontal="center" vertical="center" wrapText="1"/>
    </xf>
    <xf numFmtId="0" fontId="1" fillId="36" borderId="22"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6" borderId="19"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36" borderId="14"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1" fillId="36" borderId="20" xfId="0" applyFont="1" applyFill="1" applyBorder="1" applyAlignment="1">
      <alignment horizontal="center" vertical="center" wrapText="1"/>
    </xf>
    <xf numFmtId="0" fontId="1" fillId="36" borderId="35"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6" fillId="0" borderId="11" xfId="0" applyFont="1" applyBorder="1" applyAlignment="1">
      <alignment horizontal="justify" vertical="top" wrapText="1"/>
    </xf>
    <xf numFmtId="0" fontId="1" fillId="35" borderId="22" xfId="0" applyFont="1" applyFill="1" applyBorder="1" applyAlignment="1">
      <alignment horizontal="center" vertical="center" wrapText="1"/>
    </xf>
    <xf numFmtId="0" fontId="1" fillId="35" borderId="33" xfId="0" applyFont="1" applyFill="1" applyBorder="1" applyAlignment="1">
      <alignment horizontal="center" vertical="center" wrapText="1"/>
    </xf>
    <xf numFmtId="0" fontId="1" fillId="35" borderId="34"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9"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5" xfId="0" applyFont="1" applyFill="1" applyBorder="1" applyAlignment="1">
      <alignment horizontal="center" vertical="center" wrapText="1"/>
    </xf>
  </cellXfs>
  <cellStyles count="12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a" xfId="45"/>
    <cellStyle name="Cálculo" xfId="46"/>
    <cellStyle name="Cálculo 2" xfId="47"/>
    <cellStyle name="Cálculo 3" xfId="48"/>
    <cellStyle name="Celda de comprobación" xfId="49"/>
    <cellStyle name="Celda de comprobación 2" xfId="50"/>
    <cellStyle name="Celda de comprobación 3" xfId="51"/>
    <cellStyle name="Celda vinculada" xfId="52"/>
    <cellStyle name="Encabezado 4" xfId="53"/>
    <cellStyle name="Encabezado 4 2" xfId="54"/>
    <cellStyle name="Encabezado 4 3" xfId="55"/>
    <cellStyle name="Énfasis1" xfId="56"/>
    <cellStyle name="Énfasis2" xfId="57"/>
    <cellStyle name="Énfasis3" xfId="58"/>
    <cellStyle name="Énfasis4" xfId="59"/>
    <cellStyle name="Énfasis5" xfId="60"/>
    <cellStyle name="Énfasis6" xfId="61"/>
    <cellStyle name="Entrada" xfId="62"/>
    <cellStyle name="Euro" xfId="63"/>
    <cellStyle name="Euro 2" xfId="64"/>
    <cellStyle name="Euro 3" xfId="65"/>
    <cellStyle name="Euro 4" xfId="66"/>
    <cellStyle name="Hyperlink" xfId="67"/>
    <cellStyle name="Followed Hyperlink" xfId="68"/>
    <cellStyle name="Incorrecto" xfId="69"/>
    <cellStyle name="Comma" xfId="70"/>
    <cellStyle name="Comma [0]" xfId="71"/>
    <cellStyle name="Currency" xfId="72"/>
    <cellStyle name="Currency [0]" xfId="73"/>
    <cellStyle name="Neutral" xfId="74"/>
    <cellStyle name="Normal 2" xfId="75"/>
    <cellStyle name="Normal 2 2" xfId="76"/>
    <cellStyle name="Normal 2 3" xfId="77"/>
    <cellStyle name="Normal 2 4" xfId="78"/>
    <cellStyle name="Normal 2 5" xfId="79"/>
    <cellStyle name="Normal 3" xfId="80"/>
    <cellStyle name="Normal 3 2" xfId="81"/>
    <cellStyle name="Normal 4" xfId="82"/>
    <cellStyle name="Normal 4 2" xfId="83"/>
    <cellStyle name="Normal 5" xfId="84"/>
    <cellStyle name="Normal 6" xfId="85"/>
    <cellStyle name="Normal 7" xfId="86"/>
    <cellStyle name="Normal 7 2" xfId="87"/>
    <cellStyle name="Normal 8" xfId="88"/>
    <cellStyle name="Notas" xfId="89"/>
    <cellStyle name="Notas 10" xfId="90"/>
    <cellStyle name="Notas 11" xfId="91"/>
    <cellStyle name="Notas 12" xfId="92"/>
    <cellStyle name="Notas 13" xfId="93"/>
    <cellStyle name="Notas 14" xfId="94"/>
    <cellStyle name="Notas 15" xfId="95"/>
    <cellStyle name="Notas 16" xfId="96"/>
    <cellStyle name="Notas 17" xfId="97"/>
    <cellStyle name="Notas 2" xfId="98"/>
    <cellStyle name="Notas 2 2" xfId="99"/>
    <cellStyle name="Notas 2 3" xfId="100"/>
    <cellStyle name="Notas 3" xfId="101"/>
    <cellStyle name="Notas 3 2" xfId="102"/>
    <cellStyle name="Notas 4" xfId="103"/>
    <cellStyle name="Notas 4 2" xfId="104"/>
    <cellStyle name="Notas 5" xfId="105"/>
    <cellStyle name="Notas 5 2" xfId="106"/>
    <cellStyle name="Notas 6" xfId="107"/>
    <cellStyle name="Notas 6 2" xfId="108"/>
    <cellStyle name="Notas 7" xfId="109"/>
    <cellStyle name="Notas 7 2" xfId="110"/>
    <cellStyle name="Notas 8" xfId="111"/>
    <cellStyle name="Notas 9" xfId="112"/>
    <cellStyle name="Percent" xfId="113"/>
    <cellStyle name="Salida" xfId="114"/>
    <cellStyle name="Salida 2" xfId="115"/>
    <cellStyle name="Salida 3" xfId="116"/>
    <cellStyle name="Texto de advertencia" xfId="117"/>
    <cellStyle name="Texto explicativo" xfId="118"/>
    <cellStyle name="Texto explicativo 2" xfId="119"/>
    <cellStyle name="Texto explicativo 3" xfId="120"/>
    <cellStyle name="Título" xfId="121"/>
    <cellStyle name="Título 1" xfId="122"/>
    <cellStyle name="Título 1 2" xfId="123"/>
    <cellStyle name="Título 1 3" xfId="124"/>
    <cellStyle name="Título 2" xfId="125"/>
    <cellStyle name="Título 2 2" xfId="126"/>
    <cellStyle name="Título 2 3" xfId="127"/>
    <cellStyle name="Título 3" xfId="128"/>
    <cellStyle name="Título 3 2" xfId="129"/>
    <cellStyle name="Título 3 3" xfId="130"/>
    <cellStyle name="Título 4" xfId="131"/>
    <cellStyle name="Título 5" xfId="132"/>
    <cellStyle name="Total" xfId="133"/>
    <cellStyle name="Total 2" xfId="134"/>
    <cellStyle name="Total 3"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P157"/>
  <sheetViews>
    <sheetView tabSelected="1" zoomScale="60" zoomScaleNormal="60" zoomScalePageLayoutView="60" workbookViewId="0" topLeftCell="A1">
      <selection activeCell="A8" sqref="A8"/>
    </sheetView>
  </sheetViews>
  <sheetFormatPr defaultColWidth="11.421875" defaultRowHeight="15"/>
  <cols>
    <col min="1" max="1" width="5.140625" style="80" customWidth="1"/>
    <col min="2" max="2" width="32.28125" style="88" customWidth="1"/>
    <col min="3" max="3" width="37.28125" style="80" customWidth="1"/>
    <col min="4" max="4" width="13.57421875" style="80" customWidth="1"/>
    <col min="5" max="5" width="12.00390625" style="80" customWidth="1"/>
    <col min="6" max="6" width="12.57421875" style="80" customWidth="1"/>
    <col min="7" max="7" width="12.00390625" style="80" customWidth="1"/>
    <col min="8" max="9" width="11.57421875" style="80" customWidth="1"/>
    <col min="10" max="10" width="11.8515625" style="80" customWidth="1"/>
    <col min="11" max="11" width="13.421875" style="80" customWidth="1"/>
    <col min="12" max="12" width="16.57421875" style="80" customWidth="1"/>
    <col min="13" max="13" width="14.00390625" style="80" customWidth="1"/>
    <col min="14" max="14" width="15.7109375" style="80" customWidth="1"/>
    <col min="15" max="15" width="14.57421875" style="80" customWidth="1"/>
    <col min="16" max="16" width="13.28125" style="80" customWidth="1"/>
    <col min="17" max="16384" width="11.421875" style="80" customWidth="1"/>
  </cols>
  <sheetData>
    <row r="1" spans="1:15" ht="18.75">
      <c r="A1" s="79" t="s">
        <v>0</v>
      </c>
      <c r="B1" s="79"/>
      <c r="D1" s="81"/>
      <c r="E1" s="81"/>
      <c r="F1" s="81"/>
      <c r="G1" s="81"/>
      <c r="H1" s="81"/>
      <c r="I1" s="81"/>
      <c r="J1" s="81"/>
      <c r="K1" s="81"/>
      <c r="L1" s="81"/>
      <c r="M1" s="81"/>
      <c r="N1" s="81"/>
      <c r="O1" s="81"/>
    </row>
    <row r="2" spans="1:4" ht="18.75">
      <c r="A2" s="79" t="s">
        <v>71</v>
      </c>
      <c r="B2" s="79"/>
      <c r="D2" s="81"/>
    </row>
    <row r="3" spans="1:2" ht="18.75">
      <c r="A3" s="79"/>
      <c r="B3" s="79"/>
    </row>
    <row r="4" spans="1:12" ht="18.75">
      <c r="A4" s="87" t="s">
        <v>109</v>
      </c>
      <c r="C4" s="87"/>
      <c r="D4" s="81"/>
      <c r="E4" s="81"/>
      <c r="F4" s="81"/>
      <c r="G4" s="81"/>
      <c r="H4" s="81"/>
      <c r="I4" s="81"/>
      <c r="J4" s="81"/>
      <c r="K4" s="81"/>
      <c r="L4" s="81"/>
    </row>
    <row r="5" spans="1:15" ht="18.75">
      <c r="A5" s="79"/>
      <c r="D5" s="89"/>
      <c r="E5" s="89"/>
      <c r="F5" s="89"/>
      <c r="G5" s="89"/>
      <c r="H5" s="89"/>
      <c r="I5" s="89"/>
      <c r="J5" s="89"/>
      <c r="K5" s="89"/>
      <c r="L5" s="89"/>
      <c r="M5" s="89"/>
      <c r="N5" s="89"/>
      <c r="O5" s="89"/>
    </row>
    <row r="6" spans="1:16" ht="30.75" customHeight="1" thickBot="1">
      <c r="A6" s="90" t="s">
        <v>49</v>
      </c>
      <c r="B6" s="91"/>
      <c r="D6" s="89"/>
      <c r="E6" s="89"/>
      <c r="F6" s="89"/>
      <c r="G6" s="89"/>
      <c r="H6" s="89"/>
      <c r="I6" s="89"/>
      <c r="J6" s="89"/>
      <c r="K6" s="89"/>
      <c r="L6" s="89"/>
      <c r="M6" s="89"/>
      <c r="N6" s="89"/>
      <c r="O6" s="89"/>
      <c r="P6" s="89"/>
    </row>
    <row r="7" spans="1:16" ht="30.75" customHeight="1">
      <c r="A7" s="146"/>
      <c r="B7" s="147"/>
      <c r="C7" s="147"/>
      <c r="D7" s="148" t="s">
        <v>1</v>
      </c>
      <c r="E7" s="148" t="s">
        <v>2</v>
      </c>
      <c r="F7" s="148" t="s">
        <v>103</v>
      </c>
      <c r="G7" s="148" t="s">
        <v>4</v>
      </c>
      <c r="H7" s="148" t="s">
        <v>5</v>
      </c>
      <c r="I7" s="148" t="s">
        <v>6</v>
      </c>
      <c r="J7" s="148" t="s">
        <v>7</v>
      </c>
      <c r="K7" s="148" t="s">
        <v>8</v>
      </c>
      <c r="L7" s="148" t="s">
        <v>104</v>
      </c>
      <c r="M7" s="148" t="s">
        <v>10</v>
      </c>
      <c r="N7" s="148" t="s">
        <v>11</v>
      </c>
      <c r="O7" s="148" t="s">
        <v>12</v>
      </c>
      <c r="P7" s="149" t="s">
        <v>17</v>
      </c>
    </row>
    <row r="8" spans="1:16" ht="33" customHeight="1" thickBot="1">
      <c r="A8" s="93" t="s">
        <v>48</v>
      </c>
      <c r="B8" s="91"/>
      <c r="C8" s="94"/>
      <c r="D8" s="95"/>
      <c r="E8" s="95"/>
      <c r="F8" s="95"/>
      <c r="G8" s="95"/>
      <c r="H8" s="95"/>
      <c r="I8" s="95"/>
      <c r="J8" s="95"/>
      <c r="K8" s="95"/>
      <c r="L8" s="95"/>
      <c r="M8" s="95"/>
      <c r="N8" s="95"/>
      <c r="O8" s="95"/>
      <c r="P8" s="96"/>
    </row>
    <row r="9" spans="1:16" ht="30" customHeight="1">
      <c r="A9" s="153">
        <v>1</v>
      </c>
      <c r="B9" s="159" t="s">
        <v>23</v>
      </c>
      <c r="C9" s="97" t="s">
        <v>19</v>
      </c>
      <c r="D9" s="92">
        <f aca="true" t="shared" si="0" ref="D9:I10">SUM(D12,D15,D18)</f>
        <v>2982</v>
      </c>
      <c r="E9" s="92">
        <f t="shared" si="0"/>
        <v>2585</v>
      </c>
      <c r="F9" s="98">
        <f t="shared" si="0"/>
        <v>2964</v>
      </c>
      <c r="G9" s="98">
        <f t="shared" si="0"/>
        <v>3049</v>
      </c>
      <c r="H9" s="98">
        <f t="shared" si="0"/>
        <v>3388</v>
      </c>
      <c r="I9" s="98">
        <f t="shared" si="0"/>
        <v>3082</v>
      </c>
      <c r="J9" s="98">
        <f aca="true" t="shared" si="1" ref="J9:O9">SUM(J12,J15,J18)</f>
        <v>2771</v>
      </c>
      <c r="K9" s="98">
        <f t="shared" si="1"/>
        <v>2906</v>
      </c>
      <c r="L9" s="98">
        <f t="shared" si="1"/>
        <v>3066</v>
      </c>
      <c r="M9" s="98">
        <f>SUM(M12,M15,M18)</f>
        <v>2808</v>
      </c>
      <c r="N9" s="98">
        <f t="shared" si="1"/>
        <v>2963</v>
      </c>
      <c r="O9" s="98">
        <f t="shared" si="1"/>
        <v>2863</v>
      </c>
      <c r="P9" s="99">
        <f>SUM(P12,P15,P18)</f>
        <v>35427</v>
      </c>
    </row>
    <row r="10" spans="1:16" ht="44.25" customHeight="1">
      <c r="A10" s="154"/>
      <c r="B10" s="160"/>
      <c r="C10" s="100" t="s">
        <v>18</v>
      </c>
      <c r="D10" s="82">
        <f>SUM(D13,D16,D19)</f>
        <v>1328</v>
      </c>
      <c r="E10" s="82">
        <f t="shared" si="0"/>
        <v>1164</v>
      </c>
      <c r="F10" s="82">
        <f t="shared" si="0"/>
        <v>1332</v>
      </c>
      <c r="G10" s="82">
        <f t="shared" si="0"/>
        <v>1348</v>
      </c>
      <c r="H10" s="82">
        <f t="shared" si="0"/>
        <v>1480</v>
      </c>
      <c r="I10" s="82">
        <f t="shared" si="0"/>
        <v>1380</v>
      </c>
      <c r="J10" s="82">
        <f aca="true" t="shared" si="2" ref="J10:O10">SUM(J13,J16,J19)</f>
        <v>1240</v>
      </c>
      <c r="K10" s="82">
        <f t="shared" si="2"/>
        <v>1284</v>
      </c>
      <c r="L10" s="82">
        <f t="shared" si="2"/>
        <v>1352</v>
      </c>
      <c r="M10" s="82">
        <f t="shared" si="2"/>
        <v>1220</v>
      </c>
      <c r="N10" s="82">
        <f t="shared" si="2"/>
        <v>1272</v>
      </c>
      <c r="O10" s="82">
        <f t="shared" si="2"/>
        <v>1160</v>
      </c>
      <c r="P10" s="101">
        <f>SUM(P13,P16,P19)</f>
        <v>15560</v>
      </c>
    </row>
    <row r="11" spans="1:16" ht="24.75" customHeight="1" thickBot="1">
      <c r="A11" s="155"/>
      <c r="B11" s="161"/>
      <c r="C11" s="102" t="s">
        <v>20</v>
      </c>
      <c r="D11" s="103">
        <f>D9/D10</f>
        <v>2.2454819277108435</v>
      </c>
      <c r="E11" s="103">
        <f aca="true" t="shared" si="3" ref="E11:P11">E9/E10</f>
        <v>2.220790378006873</v>
      </c>
      <c r="F11" s="103">
        <f t="shared" si="3"/>
        <v>2.225225225225225</v>
      </c>
      <c r="G11" s="103">
        <f t="shared" si="3"/>
        <v>2.2618694362017804</v>
      </c>
      <c r="H11" s="103">
        <f t="shared" si="3"/>
        <v>2.289189189189189</v>
      </c>
      <c r="I11" s="103">
        <f t="shared" si="3"/>
        <v>2.2333333333333334</v>
      </c>
      <c r="J11" s="103">
        <f t="shared" si="3"/>
        <v>2.234677419354839</v>
      </c>
      <c r="K11" s="103">
        <f t="shared" si="3"/>
        <v>2.263239875389408</v>
      </c>
      <c r="L11" s="103">
        <f t="shared" si="3"/>
        <v>2.2677514792899407</v>
      </c>
      <c r="M11" s="103">
        <f t="shared" si="3"/>
        <v>2.301639344262295</v>
      </c>
      <c r="N11" s="103">
        <f t="shared" si="3"/>
        <v>2.3294025157232703</v>
      </c>
      <c r="O11" s="103">
        <f t="shared" si="3"/>
        <v>2.468103448275862</v>
      </c>
      <c r="P11" s="84">
        <f t="shared" si="3"/>
        <v>2.2767994858611824</v>
      </c>
    </row>
    <row r="12" spans="1:16" ht="30.75" customHeight="1">
      <c r="A12" s="153">
        <v>2</v>
      </c>
      <c r="B12" s="165" t="s">
        <v>24</v>
      </c>
      <c r="C12" s="104" t="s">
        <v>19</v>
      </c>
      <c r="D12" s="105">
        <v>2333</v>
      </c>
      <c r="E12" s="105">
        <v>1923</v>
      </c>
      <c r="F12" s="74">
        <v>2224</v>
      </c>
      <c r="G12" s="105">
        <v>2258</v>
      </c>
      <c r="H12" s="105">
        <v>2547</v>
      </c>
      <c r="I12" s="105">
        <v>2335</v>
      </c>
      <c r="J12" s="105">
        <v>2129</v>
      </c>
      <c r="K12" s="105">
        <v>2386</v>
      </c>
      <c r="L12" s="105">
        <v>2424</v>
      </c>
      <c r="M12" s="105">
        <v>2264</v>
      </c>
      <c r="N12" s="105">
        <v>2398</v>
      </c>
      <c r="O12" s="105">
        <v>2356</v>
      </c>
      <c r="P12" s="106">
        <f>SUM(D12:O12)</f>
        <v>27577</v>
      </c>
    </row>
    <row r="13" spans="1:16" ht="39" customHeight="1">
      <c r="A13" s="154"/>
      <c r="B13" s="160"/>
      <c r="C13" s="100" t="s">
        <v>18</v>
      </c>
      <c r="D13" s="107">
        <v>960</v>
      </c>
      <c r="E13" s="107">
        <v>816</v>
      </c>
      <c r="F13" s="107">
        <v>908</v>
      </c>
      <c r="G13" s="107">
        <v>928</v>
      </c>
      <c r="H13" s="107">
        <v>1040</v>
      </c>
      <c r="I13" s="107">
        <v>968</v>
      </c>
      <c r="J13" s="107">
        <v>904</v>
      </c>
      <c r="K13" s="107">
        <v>988</v>
      </c>
      <c r="L13" s="107">
        <v>1024</v>
      </c>
      <c r="M13" s="107">
        <v>920</v>
      </c>
      <c r="N13" s="107">
        <v>988</v>
      </c>
      <c r="O13" s="107">
        <v>896</v>
      </c>
      <c r="P13" s="108">
        <f>SUM(D13:O13)</f>
        <v>11340</v>
      </c>
    </row>
    <row r="14" spans="1:16" ht="27" customHeight="1" thickBot="1">
      <c r="A14" s="155"/>
      <c r="B14" s="166"/>
      <c r="C14" s="109" t="s">
        <v>20</v>
      </c>
      <c r="D14" s="110">
        <f>D12/D13</f>
        <v>2.4302083333333333</v>
      </c>
      <c r="E14" s="110">
        <f aca="true" t="shared" si="4" ref="E14:P14">E12/E13</f>
        <v>2.3566176470588234</v>
      </c>
      <c r="F14" s="110">
        <f t="shared" si="4"/>
        <v>2.449339207048458</v>
      </c>
      <c r="G14" s="110">
        <f t="shared" si="4"/>
        <v>2.4331896551724137</v>
      </c>
      <c r="H14" s="110">
        <f t="shared" si="4"/>
        <v>2.4490384615384615</v>
      </c>
      <c r="I14" s="110">
        <f t="shared" si="4"/>
        <v>2.4121900826446283</v>
      </c>
      <c r="J14" s="110">
        <f t="shared" si="4"/>
        <v>2.355088495575221</v>
      </c>
      <c r="K14" s="110">
        <f t="shared" si="4"/>
        <v>2.41497975708502</v>
      </c>
      <c r="L14" s="110">
        <f t="shared" si="4"/>
        <v>2.3671875</v>
      </c>
      <c r="M14" s="110">
        <f t="shared" si="4"/>
        <v>2.4608695652173913</v>
      </c>
      <c r="N14" s="110">
        <f t="shared" si="4"/>
        <v>2.4271255060728745</v>
      </c>
      <c r="O14" s="110">
        <f t="shared" si="4"/>
        <v>2.6294642857142856</v>
      </c>
      <c r="P14" s="111">
        <f t="shared" si="4"/>
        <v>2.4318342151675485</v>
      </c>
    </row>
    <row r="15" spans="1:16" ht="30.75" customHeight="1">
      <c r="A15" s="153">
        <v>3</v>
      </c>
      <c r="B15" s="159" t="s">
        <v>25</v>
      </c>
      <c r="C15" s="97" t="s">
        <v>19</v>
      </c>
      <c r="D15" s="92">
        <v>175</v>
      </c>
      <c r="E15" s="92">
        <v>185</v>
      </c>
      <c r="F15" s="98">
        <v>205</v>
      </c>
      <c r="G15" s="98">
        <v>193</v>
      </c>
      <c r="H15" s="98">
        <v>181</v>
      </c>
      <c r="I15" s="98">
        <v>151</v>
      </c>
      <c r="J15" s="92">
        <v>195</v>
      </c>
      <c r="K15" s="92">
        <v>122</v>
      </c>
      <c r="L15" s="92">
        <v>134</v>
      </c>
      <c r="M15" s="92">
        <v>141</v>
      </c>
      <c r="N15" s="92">
        <v>180</v>
      </c>
      <c r="O15" s="92">
        <v>85</v>
      </c>
      <c r="P15" s="112">
        <f>SUM(D15:O15)</f>
        <v>1947</v>
      </c>
    </row>
    <row r="16" spans="1:16" ht="42" customHeight="1">
      <c r="A16" s="154"/>
      <c r="B16" s="160"/>
      <c r="C16" s="100" t="s">
        <v>18</v>
      </c>
      <c r="D16" s="82">
        <v>64</v>
      </c>
      <c r="E16" s="82">
        <v>72</v>
      </c>
      <c r="F16" s="82">
        <v>92</v>
      </c>
      <c r="G16" s="82">
        <v>68</v>
      </c>
      <c r="H16" s="82">
        <v>60</v>
      </c>
      <c r="I16" s="82">
        <v>68</v>
      </c>
      <c r="J16" s="82">
        <v>72</v>
      </c>
      <c r="K16" s="82">
        <v>56</v>
      </c>
      <c r="L16" s="82">
        <v>56</v>
      </c>
      <c r="M16" s="82">
        <v>68</v>
      </c>
      <c r="N16" s="82">
        <v>76</v>
      </c>
      <c r="O16" s="82">
        <v>28</v>
      </c>
      <c r="P16" s="101">
        <f>SUM(D16:O16)</f>
        <v>780</v>
      </c>
    </row>
    <row r="17" spans="1:16" ht="30.75" customHeight="1" thickBot="1">
      <c r="A17" s="155"/>
      <c r="B17" s="161"/>
      <c r="C17" s="102" t="s">
        <v>20</v>
      </c>
      <c r="D17" s="103">
        <f aca="true" t="shared" si="5" ref="D17:P17">D15/D16</f>
        <v>2.734375</v>
      </c>
      <c r="E17" s="103">
        <f t="shared" si="5"/>
        <v>2.5694444444444446</v>
      </c>
      <c r="F17" s="103">
        <f t="shared" si="5"/>
        <v>2.2282608695652173</v>
      </c>
      <c r="G17" s="103">
        <f t="shared" si="5"/>
        <v>2.838235294117647</v>
      </c>
      <c r="H17" s="103">
        <f t="shared" si="5"/>
        <v>3.0166666666666666</v>
      </c>
      <c r="I17" s="103">
        <f t="shared" si="5"/>
        <v>2.2205882352941178</v>
      </c>
      <c r="J17" s="103">
        <f t="shared" si="5"/>
        <v>2.7083333333333335</v>
      </c>
      <c r="K17" s="103">
        <f t="shared" si="5"/>
        <v>2.1785714285714284</v>
      </c>
      <c r="L17" s="103">
        <f t="shared" si="5"/>
        <v>2.392857142857143</v>
      </c>
      <c r="M17" s="103">
        <f t="shared" si="5"/>
        <v>2.073529411764706</v>
      </c>
      <c r="N17" s="103">
        <f t="shared" si="5"/>
        <v>2.3684210526315788</v>
      </c>
      <c r="O17" s="103">
        <f t="shared" si="5"/>
        <v>3.0357142857142856</v>
      </c>
      <c r="P17" s="84">
        <f t="shared" si="5"/>
        <v>2.496153846153846</v>
      </c>
    </row>
    <row r="18" spans="1:16" ht="30" customHeight="1">
      <c r="A18" s="153">
        <v>4</v>
      </c>
      <c r="B18" s="163" t="s">
        <v>26</v>
      </c>
      <c r="C18" s="104" t="s">
        <v>19</v>
      </c>
      <c r="D18" s="105">
        <v>474</v>
      </c>
      <c r="E18" s="105">
        <v>477</v>
      </c>
      <c r="F18" s="105">
        <v>535</v>
      </c>
      <c r="G18" s="105">
        <v>598</v>
      </c>
      <c r="H18" s="105">
        <v>660</v>
      </c>
      <c r="I18" s="105">
        <v>596</v>
      </c>
      <c r="J18" s="105">
        <v>447</v>
      </c>
      <c r="K18" s="105">
        <v>398</v>
      </c>
      <c r="L18" s="105">
        <v>508</v>
      </c>
      <c r="M18" s="105">
        <v>403</v>
      </c>
      <c r="N18" s="105">
        <v>385</v>
      </c>
      <c r="O18" s="105">
        <v>422</v>
      </c>
      <c r="P18" s="106">
        <f>SUM(D18:O18)</f>
        <v>5903</v>
      </c>
    </row>
    <row r="19" spans="1:16" ht="39" customHeight="1">
      <c r="A19" s="154"/>
      <c r="B19" s="163"/>
      <c r="C19" s="100" t="s">
        <v>18</v>
      </c>
      <c r="D19" s="107">
        <v>304</v>
      </c>
      <c r="E19" s="107">
        <v>276</v>
      </c>
      <c r="F19" s="107">
        <v>332</v>
      </c>
      <c r="G19" s="107">
        <v>352</v>
      </c>
      <c r="H19" s="107">
        <v>380</v>
      </c>
      <c r="I19" s="107">
        <v>344</v>
      </c>
      <c r="J19" s="107">
        <v>264</v>
      </c>
      <c r="K19" s="107">
        <v>240</v>
      </c>
      <c r="L19" s="107">
        <v>272</v>
      </c>
      <c r="M19" s="107">
        <v>232</v>
      </c>
      <c r="N19" s="107">
        <v>208</v>
      </c>
      <c r="O19" s="107">
        <v>236</v>
      </c>
      <c r="P19" s="108">
        <f>SUM(D19:O19)</f>
        <v>3440</v>
      </c>
    </row>
    <row r="20" spans="1:16" ht="30" customHeight="1" thickBot="1">
      <c r="A20" s="155"/>
      <c r="B20" s="163"/>
      <c r="C20" s="109" t="s">
        <v>20</v>
      </c>
      <c r="D20" s="110">
        <f aca="true" t="shared" si="6" ref="D20:P20">D18/D19</f>
        <v>1.5592105263157894</v>
      </c>
      <c r="E20" s="110">
        <f t="shared" si="6"/>
        <v>1.7282608695652173</v>
      </c>
      <c r="F20" s="110">
        <f t="shared" si="6"/>
        <v>1.6114457831325302</v>
      </c>
      <c r="G20" s="110">
        <f t="shared" si="6"/>
        <v>1.6988636363636365</v>
      </c>
      <c r="H20" s="110">
        <f t="shared" si="6"/>
        <v>1.736842105263158</v>
      </c>
      <c r="I20" s="110">
        <f t="shared" si="6"/>
        <v>1.7325581395348837</v>
      </c>
      <c r="J20" s="110">
        <f t="shared" si="6"/>
        <v>1.6931818181818181</v>
      </c>
      <c r="K20" s="110">
        <f t="shared" si="6"/>
        <v>1.6583333333333334</v>
      </c>
      <c r="L20" s="110">
        <f t="shared" si="6"/>
        <v>1.8676470588235294</v>
      </c>
      <c r="M20" s="110">
        <f t="shared" si="6"/>
        <v>1.7370689655172413</v>
      </c>
      <c r="N20" s="110">
        <f t="shared" si="6"/>
        <v>1.8509615384615385</v>
      </c>
      <c r="O20" s="110">
        <f t="shared" si="6"/>
        <v>1.7881355932203389</v>
      </c>
      <c r="P20" s="111">
        <f t="shared" si="6"/>
        <v>1.7159883720930234</v>
      </c>
    </row>
    <row r="21" spans="1:16" ht="83.25" customHeight="1" thickBot="1">
      <c r="A21" s="113">
        <v>5</v>
      </c>
      <c r="B21" s="114" t="s">
        <v>13</v>
      </c>
      <c r="C21" s="114" t="s">
        <v>67</v>
      </c>
      <c r="D21" s="115" t="s">
        <v>21</v>
      </c>
      <c r="E21" s="115" t="s">
        <v>22</v>
      </c>
      <c r="F21" s="116" t="s">
        <v>16</v>
      </c>
      <c r="G21" s="116" t="s">
        <v>16</v>
      </c>
      <c r="H21" s="116" t="s">
        <v>16</v>
      </c>
      <c r="I21" s="116" t="s">
        <v>16</v>
      </c>
      <c r="J21" s="116" t="s">
        <v>16</v>
      </c>
      <c r="K21" s="116" t="s">
        <v>16</v>
      </c>
      <c r="L21" s="116" t="s">
        <v>16</v>
      </c>
      <c r="M21" s="116" t="s">
        <v>16</v>
      </c>
      <c r="N21" s="116" t="s">
        <v>16</v>
      </c>
      <c r="O21" s="116" t="s">
        <v>16</v>
      </c>
      <c r="P21" s="117" t="s">
        <v>16</v>
      </c>
    </row>
    <row r="22" spans="1:16" ht="49.5" customHeight="1">
      <c r="A22" s="153">
        <v>6</v>
      </c>
      <c r="B22" s="163" t="s">
        <v>27</v>
      </c>
      <c r="C22" s="104" t="s">
        <v>32</v>
      </c>
      <c r="D22" s="105">
        <f>SUM(D25,D28,D31)</f>
        <v>2982</v>
      </c>
      <c r="E22" s="105">
        <f aca="true" t="shared" si="7" ref="E22:O22">SUM(E25,E28,E31)</f>
        <v>2585</v>
      </c>
      <c r="F22" s="74">
        <f t="shared" si="7"/>
        <v>2964</v>
      </c>
      <c r="G22" s="105">
        <f t="shared" si="7"/>
        <v>3049</v>
      </c>
      <c r="H22" s="105">
        <f t="shared" si="7"/>
        <v>3388</v>
      </c>
      <c r="I22" s="105">
        <f t="shared" si="7"/>
        <v>3082</v>
      </c>
      <c r="J22" s="105">
        <f t="shared" si="7"/>
        <v>2771</v>
      </c>
      <c r="K22" s="105">
        <f t="shared" si="7"/>
        <v>2906</v>
      </c>
      <c r="L22" s="105">
        <f t="shared" si="7"/>
        <v>3066</v>
      </c>
      <c r="M22" s="105">
        <f t="shared" si="7"/>
        <v>2808</v>
      </c>
      <c r="N22" s="105">
        <f t="shared" si="7"/>
        <v>2963</v>
      </c>
      <c r="O22" s="105">
        <f t="shared" si="7"/>
        <v>2863</v>
      </c>
      <c r="P22" s="106">
        <f>SUM(P25,P28,P31)</f>
        <v>35427</v>
      </c>
    </row>
    <row r="23" spans="1:16" ht="61.5" customHeight="1">
      <c r="A23" s="154"/>
      <c r="B23" s="163"/>
      <c r="C23" s="100" t="s">
        <v>89</v>
      </c>
      <c r="D23" s="107">
        <f>SUM(D26,D29,D32)</f>
        <v>976</v>
      </c>
      <c r="E23" s="107">
        <f>SUM(E26,E29,E32)</f>
        <v>693</v>
      </c>
      <c r="F23" s="75">
        <f aca="true" t="shared" si="8" ref="F23:O23">SUM(F26,F29,F32)</f>
        <v>689</v>
      </c>
      <c r="G23" s="107">
        <f t="shared" si="8"/>
        <v>689</v>
      </c>
      <c r="H23" s="107">
        <f t="shared" si="8"/>
        <v>814</v>
      </c>
      <c r="I23" s="107">
        <f t="shared" si="8"/>
        <v>603</v>
      </c>
      <c r="J23" s="107">
        <f t="shared" si="8"/>
        <v>271</v>
      </c>
      <c r="K23" s="107">
        <f t="shared" si="8"/>
        <v>547</v>
      </c>
      <c r="L23" s="107">
        <f t="shared" si="8"/>
        <v>543</v>
      </c>
      <c r="M23" s="107">
        <f t="shared" si="8"/>
        <v>532</v>
      </c>
      <c r="N23" s="107">
        <f t="shared" si="8"/>
        <v>521</v>
      </c>
      <c r="O23" s="107">
        <f t="shared" si="8"/>
        <v>507</v>
      </c>
      <c r="P23" s="108">
        <f>SUM(P26,P29,P32)</f>
        <v>7385</v>
      </c>
    </row>
    <row r="24" spans="1:16" ht="40.5" customHeight="1" thickBot="1">
      <c r="A24" s="155"/>
      <c r="B24" s="163"/>
      <c r="C24" s="109" t="s">
        <v>20</v>
      </c>
      <c r="D24" s="110">
        <f>D22/D23</f>
        <v>3.055327868852459</v>
      </c>
      <c r="E24" s="110">
        <f aca="true" t="shared" si="9" ref="E24:P24">E22/E23</f>
        <v>3.7301587301587302</v>
      </c>
      <c r="F24" s="110">
        <f t="shared" si="9"/>
        <v>4.30188679245283</v>
      </c>
      <c r="G24" s="110">
        <f t="shared" si="9"/>
        <v>4.4252539912917275</v>
      </c>
      <c r="H24" s="110">
        <f t="shared" si="9"/>
        <v>4.162162162162162</v>
      </c>
      <c r="I24" s="110">
        <f t="shared" si="9"/>
        <v>5.111111111111111</v>
      </c>
      <c r="J24" s="110">
        <f t="shared" si="9"/>
        <v>10.22509225092251</v>
      </c>
      <c r="K24" s="110">
        <f t="shared" si="9"/>
        <v>5.312614259597806</v>
      </c>
      <c r="L24" s="110">
        <f t="shared" si="9"/>
        <v>5.6464088397790055</v>
      </c>
      <c r="M24" s="110">
        <f t="shared" si="9"/>
        <v>5.2781954887218046</v>
      </c>
      <c r="N24" s="110">
        <f t="shared" si="9"/>
        <v>5.687140115163148</v>
      </c>
      <c r="O24" s="110">
        <f t="shared" si="9"/>
        <v>5.646942800788954</v>
      </c>
      <c r="P24" s="111">
        <f t="shared" si="9"/>
        <v>4.797156398104265</v>
      </c>
    </row>
    <row r="25" spans="1:16" ht="39.75" customHeight="1">
      <c r="A25" s="153">
        <v>7</v>
      </c>
      <c r="B25" s="159" t="s">
        <v>28</v>
      </c>
      <c r="C25" s="97" t="s">
        <v>32</v>
      </c>
      <c r="D25" s="92">
        <f aca="true" t="shared" si="10" ref="D25:O25">D12</f>
        <v>2333</v>
      </c>
      <c r="E25" s="92">
        <f t="shared" si="10"/>
        <v>1923</v>
      </c>
      <c r="F25" s="98">
        <f t="shared" si="10"/>
        <v>2224</v>
      </c>
      <c r="G25" s="98">
        <f t="shared" si="10"/>
        <v>2258</v>
      </c>
      <c r="H25" s="98">
        <f t="shared" si="10"/>
        <v>2547</v>
      </c>
      <c r="I25" s="98">
        <f t="shared" si="10"/>
        <v>2335</v>
      </c>
      <c r="J25" s="98">
        <f t="shared" si="10"/>
        <v>2129</v>
      </c>
      <c r="K25" s="98">
        <f t="shared" si="10"/>
        <v>2386</v>
      </c>
      <c r="L25" s="98">
        <f t="shared" si="10"/>
        <v>2424</v>
      </c>
      <c r="M25" s="98">
        <f t="shared" si="10"/>
        <v>2264</v>
      </c>
      <c r="N25" s="98">
        <f t="shared" si="10"/>
        <v>2398</v>
      </c>
      <c r="O25" s="98">
        <f t="shared" si="10"/>
        <v>2356</v>
      </c>
      <c r="P25" s="99">
        <f>SUM(D25:O25)</f>
        <v>27577</v>
      </c>
    </row>
    <row r="26" spans="1:16" ht="39.75" customHeight="1">
      <c r="A26" s="154"/>
      <c r="B26" s="160"/>
      <c r="C26" s="100" t="s">
        <v>89</v>
      </c>
      <c r="D26" s="82">
        <v>636</v>
      </c>
      <c r="E26" s="82">
        <v>414</v>
      </c>
      <c r="F26" s="82">
        <v>441</v>
      </c>
      <c r="G26" s="82">
        <v>430</v>
      </c>
      <c r="H26" s="82">
        <v>569</v>
      </c>
      <c r="I26" s="82">
        <v>376</v>
      </c>
      <c r="J26" s="82">
        <v>182</v>
      </c>
      <c r="K26" s="82">
        <v>413</v>
      </c>
      <c r="L26" s="82">
        <v>395</v>
      </c>
      <c r="M26" s="82">
        <v>387</v>
      </c>
      <c r="N26" s="82">
        <v>401</v>
      </c>
      <c r="O26" s="82">
        <v>416</v>
      </c>
      <c r="P26" s="101">
        <f>SUM(D26:O26)</f>
        <v>5060</v>
      </c>
    </row>
    <row r="27" spans="1:16" ht="39.75" customHeight="1" thickBot="1">
      <c r="A27" s="155"/>
      <c r="B27" s="161"/>
      <c r="C27" s="102" t="s">
        <v>20</v>
      </c>
      <c r="D27" s="103">
        <f>D25/D26</f>
        <v>3.6682389937106916</v>
      </c>
      <c r="E27" s="103">
        <f aca="true" t="shared" si="11" ref="E27:O27">E25/E26</f>
        <v>4.644927536231884</v>
      </c>
      <c r="F27" s="103">
        <f t="shared" si="11"/>
        <v>5.043083900226757</v>
      </c>
      <c r="G27" s="103">
        <f t="shared" si="11"/>
        <v>5.251162790697674</v>
      </c>
      <c r="H27" s="103">
        <f t="shared" si="11"/>
        <v>4.476274165202109</v>
      </c>
      <c r="I27" s="103">
        <f t="shared" si="11"/>
        <v>6.210106382978723</v>
      </c>
      <c r="J27" s="103">
        <f t="shared" si="11"/>
        <v>11.697802197802197</v>
      </c>
      <c r="K27" s="103">
        <f t="shared" si="11"/>
        <v>5.7772397094431</v>
      </c>
      <c r="L27" s="103">
        <f t="shared" si="11"/>
        <v>6.1367088607594935</v>
      </c>
      <c r="M27" s="103">
        <f t="shared" si="11"/>
        <v>5.850129198966409</v>
      </c>
      <c r="N27" s="103">
        <f t="shared" si="11"/>
        <v>5.980049875311721</v>
      </c>
      <c r="O27" s="103">
        <f t="shared" si="11"/>
        <v>5.663461538461538</v>
      </c>
      <c r="P27" s="84">
        <f>P25/P26</f>
        <v>5.45</v>
      </c>
    </row>
    <row r="28" spans="1:16" ht="45" customHeight="1">
      <c r="A28" s="153">
        <v>8</v>
      </c>
      <c r="B28" s="163" t="s">
        <v>29</v>
      </c>
      <c r="C28" s="104" t="s">
        <v>32</v>
      </c>
      <c r="D28" s="85">
        <f aca="true" t="shared" si="12" ref="D28:O28">D15</f>
        <v>175</v>
      </c>
      <c r="E28" s="85">
        <f t="shared" si="12"/>
        <v>185</v>
      </c>
      <c r="F28" s="85">
        <f t="shared" si="12"/>
        <v>205</v>
      </c>
      <c r="G28" s="85">
        <f t="shared" si="12"/>
        <v>193</v>
      </c>
      <c r="H28" s="85">
        <f t="shared" si="12"/>
        <v>181</v>
      </c>
      <c r="I28" s="85">
        <f t="shared" si="12"/>
        <v>151</v>
      </c>
      <c r="J28" s="85">
        <f t="shared" si="12"/>
        <v>195</v>
      </c>
      <c r="K28" s="85">
        <f t="shared" si="12"/>
        <v>122</v>
      </c>
      <c r="L28" s="85">
        <f t="shared" si="12"/>
        <v>134</v>
      </c>
      <c r="M28" s="85">
        <f t="shared" si="12"/>
        <v>141</v>
      </c>
      <c r="N28" s="85">
        <f t="shared" si="12"/>
        <v>180</v>
      </c>
      <c r="O28" s="85">
        <f t="shared" si="12"/>
        <v>85</v>
      </c>
      <c r="P28" s="118">
        <f>SUM(D28:O28)</f>
        <v>1947</v>
      </c>
    </row>
    <row r="29" spans="1:16" ht="78" customHeight="1">
      <c r="A29" s="154"/>
      <c r="B29" s="163"/>
      <c r="C29" s="100" t="s">
        <v>89</v>
      </c>
      <c r="D29" s="86">
        <v>36</v>
      </c>
      <c r="E29" s="86">
        <v>57</v>
      </c>
      <c r="F29" s="86">
        <v>40</v>
      </c>
      <c r="G29" s="86">
        <v>45</v>
      </c>
      <c r="H29" s="86">
        <v>44</v>
      </c>
      <c r="I29" s="86">
        <v>36</v>
      </c>
      <c r="J29" s="86">
        <v>24</v>
      </c>
      <c r="K29" s="86">
        <v>30</v>
      </c>
      <c r="L29" s="86">
        <v>38</v>
      </c>
      <c r="M29" s="107">
        <v>33</v>
      </c>
      <c r="N29" s="107">
        <v>42</v>
      </c>
      <c r="O29" s="107">
        <v>9</v>
      </c>
      <c r="P29" s="108">
        <f>SUM(D29:O29)</f>
        <v>434</v>
      </c>
    </row>
    <row r="30" spans="1:16" ht="45" customHeight="1" thickBot="1">
      <c r="A30" s="155"/>
      <c r="B30" s="163"/>
      <c r="C30" s="109" t="s">
        <v>20</v>
      </c>
      <c r="D30" s="110">
        <f aca="true" t="shared" si="13" ref="D30:P30">D28/D29</f>
        <v>4.861111111111111</v>
      </c>
      <c r="E30" s="110">
        <f t="shared" si="13"/>
        <v>3.245614035087719</v>
      </c>
      <c r="F30" s="110">
        <f t="shared" si="13"/>
        <v>5.125</v>
      </c>
      <c r="G30" s="110">
        <f t="shared" si="13"/>
        <v>4.288888888888889</v>
      </c>
      <c r="H30" s="110">
        <f t="shared" si="13"/>
        <v>4.113636363636363</v>
      </c>
      <c r="I30" s="110">
        <f t="shared" si="13"/>
        <v>4.194444444444445</v>
      </c>
      <c r="J30" s="110">
        <f t="shared" si="13"/>
        <v>8.125</v>
      </c>
      <c r="K30" s="110">
        <f t="shared" si="13"/>
        <v>4.066666666666666</v>
      </c>
      <c r="L30" s="110">
        <f t="shared" si="13"/>
        <v>3.526315789473684</v>
      </c>
      <c r="M30" s="110">
        <f t="shared" si="13"/>
        <v>4.2727272727272725</v>
      </c>
      <c r="N30" s="110">
        <f t="shared" si="13"/>
        <v>4.285714285714286</v>
      </c>
      <c r="O30" s="110">
        <f t="shared" si="13"/>
        <v>9.444444444444445</v>
      </c>
      <c r="P30" s="111">
        <f t="shared" si="13"/>
        <v>4.486175115207374</v>
      </c>
    </row>
    <row r="31" spans="1:16" ht="67.5" customHeight="1">
      <c r="A31" s="153">
        <v>9</v>
      </c>
      <c r="B31" s="159" t="s">
        <v>30</v>
      </c>
      <c r="C31" s="97" t="s">
        <v>32</v>
      </c>
      <c r="D31" s="92">
        <f aca="true" t="shared" si="14" ref="D31:O31">D18</f>
        <v>474</v>
      </c>
      <c r="E31" s="92">
        <f t="shared" si="14"/>
        <v>477</v>
      </c>
      <c r="F31" s="98">
        <f t="shared" si="14"/>
        <v>535</v>
      </c>
      <c r="G31" s="98">
        <f t="shared" si="14"/>
        <v>598</v>
      </c>
      <c r="H31" s="98">
        <f t="shared" si="14"/>
        <v>660</v>
      </c>
      <c r="I31" s="98">
        <f t="shared" si="14"/>
        <v>596</v>
      </c>
      <c r="J31" s="98">
        <f t="shared" si="14"/>
        <v>447</v>
      </c>
      <c r="K31" s="98">
        <f t="shared" si="14"/>
        <v>398</v>
      </c>
      <c r="L31" s="98">
        <f t="shared" si="14"/>
        <v>508</v>
      </c>
      <c r="M31" s="98">
        <f t="shared" si="14"/>
        <v>403</v>
      </c>
      <c r="N31" s="98">
        <f t="shared" si="14"/>
        <v>385</v>
      </c>
      <c r="O31" s="98">
        <f t="shared" si="14"/>
        <v>422</v>
      </c>
      <c r="P31" s="99">
        <f>SUM(D31:O31)</f>
        <v>5903</v>
      </c>
    </row>
    <row r="32" spans="1:16" ht="61.5" customHeight="1">
      <c r="A32" s="154"/>
      <c r="B32" s="160"/>
      <c r="C32" s="100" t="s">
        <v>89</v>
      </c>
      <c r="D32" s="82">
        <v>304</v>
      </c>
      <c r="E32" s="82">
        <v>222</v>
      </c>
      <c r="F32" s="82">
        <v>208</v>
      </c>
      <c r="G32" s="82">
        <v>214</v>
      </c>
      <c r="H32" s="82">
        <v>201</v>
      </c>
      <c r="I32" s="82">
        <v>191</v>
      </c>
      <c r="J32" s="82">
        <v>65</v>
      </c>
      <c r="K32" s="82">
        <v>104</v>
      </c>
      <c r="L32" s="82">
        <v>110</v>
      </c>
      <c r="M32" s="82">
        <v>112</v>
      </c>
      <c r="N32" s="82">
        <v>78</v>
      </c>
      <c r="O32" s="82">
        <v>82</v>
      </c>
      <c r="P32" s="101">
        <f>SUM(D32:O32)</f>
        <v>1891</v>
      </c>
    </row>
    <row r="33" spans="1:16" ht="49.5" customHeight="1" thickBot="1">
      <c r="A33" s="155"/>
      <c r="B33" s="161"/>
      <c r="C33" s="102" t="s">
        <v>20</v>
      </c>
      <c r="D33" s="103">
        <f aca="true" t="shared" si="15" ref="D33:P33">D31/D32</f>
        <v>1.5592105263157894</v>
      </c>
      <c r="E33" s="103">
        <f t="shared" si="15"/>
        <v>2.1486486486486487</v>
      </c>
      <c r="F33" s="103">
        <f t="shared" si="15"/>
        <v>2.5721153846153846</v>
      </c>
      <c r="G33" s="103">
        <f t="shared" si="15"/>
        <v>2.794392523364486</v>
      </c>
      <c r="H33" s="103">
        <f t="shared" si="15"/>
        <v>3.283582089552239</v>
      </c>
      <c r="I33" s="103">
        <f t="shared" si="15"/>
        <v>3.1204188481675392</v>
      </c>
      <c r="J33" s="103">
        <f t="shared" si="15"/>
        <v>6.876923076923077</v>
      </c>
      <c r="K33" s="103">
        <f t="shared" si="15"/>
        <v>3.826923076923077</v>
      </c>
      <c r="L33" s="103">
        <f t="shared" si="15"/>
        <v>4.618181818181818</v>
      </c>
      <c r="M33" s="103">
        <f t="shared" si="15"/>
        <v>3.5982142857142856</v>
      </c>
      <c r="N33" s="103">
        <f t="shared" si="15"/>
        <v>4.935897435897436</v>
      </c>
      <c r="O33" s="103">
        <f t="shared" si="15"/>
        <v>5.146341463414634</v>
      </c>
      <c r="P33" s="84">
        <f t="shared" si="15"/>
        <v>3.1216287678476995</v>
      </c>
    </row>
    <row r="34" spans="1:16" ht="54.75" customHeight="1">
      <c r="A34" s="153">
        <v>10</v>
      </c>
      <c r="B34" s="163" t="s">
        <v>95</v>
      </c>
      <c r="C34" s="104" t="s">
        <v>19</v>
      </c>
      <c r="D34" s="85">
        <v>270</v>
      </c>
      <c r="E34" s="85">
        <v>232</v>
      </c>
      <c r="F34" s="85">
        <v>248</v>
      </c>
      <c r="G34" s="85">
        <v>274</v>
      </c>
      <c r="H34" s="85">
        <v>324</v>
      </c>
      <c r="I34" s="85">
        <v>229</v>
      </c>
      <c r="J34" s="85">
        <v>229</v>
      </c>
      <c r="K34" s="85">
        <v>217</v>
      </c>
      <c r="L34" s="85">
        <v>229</v>
      </c>
      <c r="M34" s="85">
        <v>254</v>
      </c>
      <c r="N34" s="85">
        <v>270</v>
      </c>
      <c r="O34" s="85">
        <v>224</v>
      </c>
      <c r="P34" s="118">
        <f>SUM(D34:O34)</f>
        <v>3000</v>
      </c>
    </row>
    <row r="35" spans="1:16" ht="52.5" customHeight="1">
      <c r="A35" s="154"/>
      <c r="B35" s="163"/>
      <c r="C35" s="100" t="s">
        <v>18</v>
      </c>
      <c r="D35" s="86">
        <v>244</v>
      </c>
      <c r="E35" s="86">
        <v>236</v>
      </c>
      <c r="F35" s="86">
        <v>212</v>
      </c>
      <c r="G35" s="86">
        <v>200</v>
      </c>
      <c r="H35" s="86">
        <v>224</v>
      </c>
      <c r="I35" s="86">
        <v>224</v>
      </c>
      <c r="J35" s="86">
        <v>148</v>
      </c>
      <c r="K35" s="86">
        <v>152</v>
      </c>
      <c r="L35" s="86">
        <v>184</v>
      </c>
      <c r="M35" s="86">
        <v>188</v>
      </c>
      <c r="N35" s="86">
        <v>212</v>
      </c>
      <c r="O35" s="86">
        <v>212</v>
      </c>
      <c r="P35" s="119">
        <f>SUM(D35:O35)</f>
        <v>2436</v>
      </c>
    </row>
    <row r="36" spans="1:16" ht="54.75" customHeight="1" thickBot="1">
      <c r="A36" s="155"/>
      <c r="B36" s="165"/>
      <c r="C36" s="100" t="s">
        <v>20</v>
      </c>
      <c r="D36" s="120">
        <f>D34/D35</f>
        <v>1.1065573770491803</v>
      </c>
      <c r="E36" s="120">
        <f aca="true" t="shared" si="16" ref="E36:O36">E34/E35</f>
        <v>0.9830508474576272</v>
      </c>
      <c r="F36" s="120">
        <f t="shared" si="16"/>
        <v>1.169811320754717</v>
      </c>
      <c r="G36" s="120">
        <f t="shared" si="16"/>
        <v>1.37</v>
      </c>
      <c r="H36" s="120">
        <f t="shared" si="16"/>
        <v>1.4464285714285714</v>
      </c>
      <c r="I36" s="120">
        <f t="shared" si="16"/>
        <v>1.0223214285714286</v>
      </c>
      <c r="J36" s="120">
        <f t="shared" si="16"/>
        <v>1.5472972972972974</v>
      </c>
      <c r="K36" s="120">
        <f t="shared" si="16"/>
        <v>1.4276315789473684</v>
      </c>
      <c r="L36" s="120">
        <f t="shared" si="16"/>
        <v>1.2445652173913044</v>
      </c>
      <c r="M36" s="120">
        <f t="shared" si="16"/>
        <v>1.351063829787234</v>
      </c>
      <c r="N36" s="120">
        <f t="shared" si="16"/>
        <v>1.2735849056603774</v>
      </c>
      <c r="O36" s="120">
        <f t="shared" si="16"/>
        <v>1.0566037735849056</v>
      </c>
      <c r="P36" s="121">
        <f>P34/P35</f>
        <v>1.2315270935960592</v>
      </c>
    </row>
    <row r="37" spans="1:16" ht="53.25" customHeight="1">
      <c r="A37" s="153">
        <v>11</v>
      </c>
      <c r="B37" s="159" t="s">
        <v>96</v>
      </c>
      <c r="C37" s="97" t="s">
        <v>32</v>
      </c>
      <c r="D37" s="92">
        <f>D34</f>
        <v>270</v>
      </c>
      <c r="E37" s="92">
        <f>E34</f>
        <v>232</v>
      </c>
      <c r="F37" s="92">
        <f>F34</f>
        <v>248</v>
      </c>
      <c r="G37" s="98">
        <f aca="true" t="shared" si="17" ref="G37:O37">G34</f>
        <v>274</v>
      </c>
      <c r="H37" s="98">
        <f t="shared" si="17"/>
        <v>324</v>
      </c>
      <c r="I37" s="98">
        <f t="shared" si="17"/>
        <v>229</v>
      </c>
      <c r="J37" s="98">
        <f t="shared" si="17"/>
        <v>229</v>
      </c>
      <c r="K37" s="98">
        <f t="shared" si="17"/>
        <v>217</v>
      </c>
      <c r="L37" s="98">
        <f t="shared" si="17"/>
        <v>229</v>
      </c>
      <c r="M37" s="98">
        <f t="shared" si="17"/>
        <v>254</v>
      </c>
      <c r="N37" s="98">
        <f t="shared" si="17"/>
        <v>270</v>
      </c>
      <c r="O37" s="98">
        <f t="shared" si="17"/>
        <v>224</v>
      </c>
      <c r="P37" s="99">
        <f>SUM(D37:O37)</f>
        <v>3000</v>
      </c>
    </row>
    <row r="38" spans="1:16" ht="62.25" customHeight="1">
      <c r="A38" s="154"/>
      <c r="B38" s="160"/>
      <c r="C38" s="100" t="s">
        <v>88</v>
      </c>
      <c r="D38" s="82">
        <v>0</v>
      </c>
      <c r="E38" s="82">
        <v>0</v>
      </c>
      <c r="F38" s="82">
        <v>0</v>
      </c>
      <c r="G38" s="82">
        <v>0</v>
      </c>
      <c r="H38" s="82">
        <v>0</v>
      </c>
      <c r="I38" s="82">
        <v>0</v>
      </c>
      <c r="J38" s="82">
        <v>0</v>
      </c>
      <c r="K38" s="82">
        <v>0</v>
      </c>
      <c r="L38" s="82">
        <v>0</v>
      </c>
      <c r="M38" s="82">
        <v>0</v>
      </c>
      <c r="N38" s="82">
        <v>0</v>
      </c>
      <c r="O38" s="82">
        <v>0</v>
      </c>
      <c r="P38" s="101">
        <f>SUM(D38:O38)</f>
        <v>0</v>
      </c>
    </row>
    <row r="39" spans="1:16" ht="43.5" customHeight="1" thickBot="1">
      <c r="A39" s="155"/>
      <c r="B39" s="161"/>
      <c r="C39" s="102" t="s">
        <v>20</v>
      </c>
      <c r="D39" s="103" t="e">
        <f>D37/D38</f>
        <v>#DIV/0!</v>
      </c>
      <c r="E39" s="103" t="e">
        <f aca="true" t="shared" si="18" ref="E39:P39">E37/E38</f>
        <v>#DIV/0!</v>
      </c>
      <c r="F39" s="103" t="e">
        <f t="shared" si="18"/>
        <v>#DIV/0!</v>
      </c>
      <c r="G39" s="103" t="e">
        <f>G37/G38</f>
        <v>#DIV/0!</v>
      </c>
      <c r="H39" s="103" t="e">
        <f t="shared" si="18"/>
        <v>#DIV/0!</v>
      </c>
      <c r="I39" s="103" t="e">
        <f t="shared" si="18"/>
        <v>#DIV/0!</v>
      </c>
      <c r="J39" s="103" t="e">
        <f t="shared" si="18"/>
        <v>#DIV/0!</v>
      </c>
      <c r="K39" s="103" t="e">
        <f t="shared" si="18"/>
        <v>#DIV/0!</v>
      </c>
      <c r="L39" s="103" t="e">
        <f t="shared" si="18"/>
        <v>#DIV/0!</v>
      </c>
      <c r="M39" s="103" t="e">
        <f t="shared" si="18"/>
        <v>#DIV/0!</v>
      </c>
      <c r="N39" s="103" t="e">
        <f>N37/N38</f>
        <v>#DIV/0!</v>
      </c>
      <c r="O39" s="103" t="e">
        <f t="shared" si="18"/>
        <v>#DIV/0!</v>
      </c>
      <c r="P39" s="84" t="e">
        <f t="shared" si="18"/>
        <v>#DIV/0!</v>
      </c>
    </row>
    <row r="40" spans="1:16" s="83" customFormat="1" ht="33.75" customHeight="1" thickBot="1">
      <c r="A40" s="122" t="s">
        <v>47</v>
      </c>
      <c r="B40" s="123"/>
      <c r="C40" s="124"/>
      <c r="D40" s="125"/>
      <c r="E40" s="125"/>
      <c r="F40" s="125"/>
      <c r="G40" s="125"/>
      <c r="H40" s="125"/>
      <c r="I40" s="125"/>
      <c r="J40" s="125"/>
      <c r="K40" s="125"/>
      <c r="L40" s="125"/>
      <c r="M40" s="125"/>
      <c r="N40" s="125"/>
      <c r="O40" s="125"/>
      <c r="P40" s="126"/>
    </row>
    <row r="41" spans="1:16" ht="47.25" customHeight="1">
      <c r="A41" s="153">
        <v>12</v>
      </c>
      <c r="B41" s="162" t="s">
        <v>51</v>
      </c>
      <c r="C41" s="97" t="s">
        <v>31</v>
      </c>
      <c r="D41" s="127">
        <v>348</v>
      </c>
      <c r="E41" s="127">
        <v>212</v>
      </c>
      <c r="F41" s="127">
        <v>602</v>
      </c>
      <c r="G41" s="128">
        <v>387</v>
      </c>
      <c r="H41" s="128">
        <v>557</v>
      </c>
      <c r="I41" s="128">
        <v>512</v>
      </c>
      <c r="J41" s="128">
        <v>114</v>
      </c>
      <c r="K41" s="128">
        <v>152</v>
      </c>
      <c r="L41" s="128">
        <v>143</v>
      </c>
      <c r="M41" s="152">
        <v>349</v>
      </c>
      <c r="N41" s="128">
        <v>279</v>
      </c>
      <c r="O41" s="128">
        <v>535</v>
      </c>
      <c r="P41" s="129">
        <f>SUM(D41:O41)</f>
        <v>4190</v>
      </c>
    </row>
    <row r="42" spans="1:16" ht="60.75" customHeight="1">
      <c r="A42" s="154"/>
      <c r="B42" s="163"/>
      <c r="C42" s="100" t="s">
        <v>89</v>
      </c>
      <c r="D42" s="75">
        <f>D38+D23</f>
        <v>976</v>
      </c>
      <c r="E42" s="75">
        <f aca="true" t="shared" si="19" ref="E42:N42">E38+E23</f>
        <v>693</v>
      </c>
      <c r="F42" s="75">
        <f t="shared" si="19"/>
        <v>689</v>
      </c>
      <c r="G42" s="75">
        <f t="shared" si="19"/>
        <v>689</v>
      </c>
      <c r="H42" s="75">
        <f t="shared" si="19"/>
        <v>814</v>
      </c>
      <c r="I42" s="75">
        <f t="shared" si="19"/>
        <v>603</v>
      </c>
      <c r="J42" s="75">
        <f t="shared" si="19"/>
        <v>271</v>
      </c>
      <c r="K42" s="75">
        <f t="shared" si="19"/>
        <v>547</v>
      </c>
      <c r="L42" s="75">
        <f t="shared" si="19"/>
        <v>543</v>
      </c>
      <c r="M42" s="75">
        <f t="shared" si="19"/>
        <v>532</v>
      </c>
      <c r="N42" s="75">
        <f t="shared" si="19"/>
        <v>521</v>
      </c>
      <c r="O42" s="75">
        <f>O38+O23</f>
        <v>507</v>
      </c>
      <c r="P42" s="130">
        <f>SUM(D42:O42)</f>
        <v>7385</v>
      </c>
    </row>
    <row r="43" spans="1:16" ht="37.5" customHeight="1" thickBot="1">
      <c r="A43" s="155"/>
      <c r="B43" s="164"/>
      <c r="C43" s="102" t="s">
        <v>20</v>
      </c>
      <c r="D43" s="103">
        <f>D41/D42</f>
        <v>0.35655737704918034</v>
      </c>
      <c r="E43" s="103">
        <f aca="true" t="shared" si="20" ref="E43:O43">E41/E42</f>
        <v>0.3059163059163059</v>
      </c>
      <c r="F43" s="103">
        <f t="shared" si="20"/>
        <v>0.8737300435413643</v>
      </c>
      <c r="G43" s="103">
        <f t="shared" si="20"/>
        <v>0.5616835994194485</v>
      </c>
      <c r="H43" s="103">
        <f t="shared" si="20"/>
        <v>0.6842751842751843</v>
      </c>
      <c r="I43" s="103">
        <f t="shared" si="20"/>
        <v>0.8490878938640133</v>
      </c>
      <c r="J43" s="103">
        <f t="shared" si="20"/>
        <v>0.42066420664206644</v>
      </c>
      <c r="K43" s="103">
        <f t="shared" si="20"/>
        <v>0.27787934186471663</v>
      </c>
      <c r="L43" s="103">
        <f t="shared" si="20"/>
        <v>0.26335174953959484</v>
      </c>
      <c r="M43" s="103">
        <f t="shared" si="20"/>
        <v>0.6560150375939849</v>
      </c>
      <c r="N43" s="103">
        <f t="shared" si="20"/>
        <v>0.5355086372360844</v>
      </c>
      <c r="O43" s="103">
        <f t="shared" si="20"/>
        <v>1.0552268244575937</v>
      </c>
      <c r="P43" s="84">
        <f>P41/P42</f>
        <v>0.5673662830060935</v>
      </c>
    </row>
    <row r="44" spans="1:16" ht="52.5" customHeight="1">
      <c r="A44" s="153">
        <v>13</v>
      </c>
      <c r="B44" s="163" t="s">
        <v>50</v>
      </c>
      <c r="C44" s="104" t="s">
        <v>31</v>
      </c>
      <c r="D44" s="74">
        <f aca="true" t="shared" si="21" ref="D44:L44">D41</f>
        <v>348</v>
      </c>
      <c r="E44" s="74">
        <f t="shared" si="21"/>
        <v>212</v>
      </c>
      <c r="F44" s="74">
        <f t="shared" si="21"/>
        <v>602</v>
      </c>
      <c r="G44" s="74">
        <f t="shared" si="21"/>
        <v>387</v>
      </c>
      <c r="H44" s="74">
        <f t="shared" si="21"/>
        <v>557</v>
      </c>
      <c r="I44" s="74">
        <f t="shared" si="21"/>
        <v>512</v>
      </c>
      <c r="J44" s="74">
        <f t="shared" si="21"/>
        <v>114</v>
      </c>
      <c r="K44" s="74">
        <f t="shared" si="21"/>
        <v>152</v>
      </c>
      <c r="L44" s="74">
        <f t="shared" si="21"/>
        <v>143</v>
      </c>
      <c r="M44" s="74">
        <f>M41</f>
        <v>349</v>
      </c>
      <c r="N44" s="74">
        <f>N41</f>
        <v>279</v>
      </c>
      <c r="O44" s="74">
        <f>O41</f>
        <v>535</v>
      </c>
      <c r="P44" s="131">
        <f>SUM(D44:O44)</f>
        <v>4190</v>
      </c>
    </row>
    <row r="45" spans="1:16" ht="73.5" customHeight="1">
      <c r="A45" s="154"/>
      <c r="B45" s="163"/>
      <c r="C45" s="100" t="s">
        <v>33</v>
      </c>
      <c r="D45" s="75">
        <f aca="true" t="shared" si="22" ref="D45:L45">D34+D9</f>
        <v>3252</v>
      </c>
      <c r="E45" s="75">
        <f t="shared" si="22"/>
        <v>2817</v>
      </c>
      <c r="F45" s="75">
        <f t="shared" si="22"/>
        <v>3212</v>
      </c>
      <c r="G45" s="75">
        <f t="shared" si="22"/>
        <v>3323</v>
      </c>
      <c r="H45" s="75">
        <f t="shared" si="22"/>
        <v>3712</v>
      </c>
      <c r="I45" s="75">
        <f t="shared" si="22"/>
        <v>3311</v>
      </c>
      <c r="J45" s="75">
        <f t="shared" si="22"/>
        <v>3000</v>
      </c>
      <c r="K45" s="75">
        <f t="shared" si="22"/>
        <v>3123</v>
      </c>
      <c r="L45" s="75">
        <f t="shared" si="22"/>
        <v>3295</v>
      </c>
      <c r="M45" s="75">
        <f>M34+M9</f>
        <v>3062</v>
      </c>
      <c r="N45" s="75">
        <f>N34+N9</f>
        <v>3233</v>
      </c>
      <c r="O45" s="75">
        <f>O34+O9</f>
        <v>3087</v>
      </c>
      <c r="P45" s="130">
        <f>SUM(D45:O45)</f>
        <v>38427</v>
      </c>
    </row>
    <row r="46" spans="1:16" ht="33.75" customHeight="1" thickBot="1">
      <c r="A46" s="155"/>
      <c r="B46" s="163"/>
      <c r="C46" s="109" t="s">
        <v>20</v>
      </c>
      <c r="D46" s="110">
        <f>D44/D45</f>
        <v>0.1070110701107011</v>
      </c>
      <c r="E46" s="110">
        <f aca="true" t="shared" si="23" ref="E46:O46">E44/E45</f>
        <v>0.07525736599219027</v>
      </c>
      <c r="F46" s="110">
        <f t="shared" si="23"/>
        <v>0.18742216687422167</v>
      </c>
      <c r="G46" s="110">
        <f t="shared" si="23"/>
        <v>0.11646102919049052</v>
      </c>
      <c r="H46" s="110">
        <f t="shared" si="23"/>
        <v>0.15005387931034483</v>
      </c>
      <c r="I46" s="110">
        <f t="shared" si="23"/>
        <v>0.1546360616128058</v>
      </c>
      <c r="J46" s="110">
        <f t="shared" si="23"/>
        <v>0.038</v>
      </c>
      <c r="K46" s="110">
        <f t="shared" si="23"/>
        <v>0.04867114953570285</v>
      </c>
      <c r="L46" s="110">
        <f t="shared" si="23"/>
        <v>0.04339908952959029</v>
      </c>
      <c r="M46" s="110">
        <f t="shared" si="23"/>
        <v>0.1139777922926192</v>
      </c>
      <c r="N46" s="110">
        <f t="shared" si="23"/>
        <v>0.08629755644911846</v>
      </c>
      <c r="O46" s="110">
        <f t="shared" si="23"/>
        <v>0.1733074182053774</v>
      </c>
      <c r="P46" s="111">
        <f>P44/P45</f>
        <v>0.10903791604861165</v>
      </c>
    </row>
    <row r="47" spans="1:16" ht="51.75" customHeight="1">
      <c r="A47" s="153">
        <v>14</v>
      </c>
      <c r="B47" s="162" t="s">
        <v>93</v>
      </c>
      <c r="C47" s="97" t="s">
        <v>72</v>
      </c>
      <c r="D47" s="127">
        <v>6016</v>
      </c>
      <c r="E47" s="127">
        <v>5341</v>
      </c>
      <c r="F47" s="127">
        <v>5787</v>
      </c>
      <c r="G47" s="127">
        <v>5347</v>
      </c>
      <c r="H47" s="127">
        <v>5970</v>
      </c>
      <c r="I47" s="127">
        <v>5690</v>
      </c>
      <c r="J47" s="127">
        <v>6649</v>
      </c>
      <c r="K47" s="127">
        <v>5506</v>
      </c>
      <c r="L47" s="127">
        <v>5790</v>
      </c>
      <c r="M47" s="127">
        <v>5928</v>
      </c>
      <c r="N47" s="127">
        <v>5962</v>
      </c>
      <c r="O47" s="127">
        <v>5820</v>
      </c>
      <c r="P47" s="132">
        <f>SUM(D47:O47)</f>
        <v>69806</v>
      </c>
    </row>
    <row r="48" spans="1:16" ht="63" customHeight="1">
      <c r="A48" s="154"/>
      <c r="B48" s="163"/>
      <c r="C48" s="100" t="s">
        <v>94</v>
      </c>
      <c r="D48" s="75">
        <f>SUM(D9,D34)</f>
        <v>3252</v>
      </c>
      <c r="E48" s="75">
        <f aca="true" t="shared" si="24" ref="E48:O48">SUM(E9,E34)</f>
        <v>2817</v>
      </c>
      <c r="F48" s="75">
        <f t="shared" si="24"/>
        <v>3212</v>
      </c>
      <c r="G48" s="75">
        <f t="shared" si="24"/>
        <v>3323</v>
      </c>
      <c r="H48" s="75">
        <f t="shared" si="24"/>
        <v>3712</v>
      </c>
      <c r="I48" s="75">
        <f t="shared" si="24"/>
        <v>3311</v>
      </c>
      <c r="J48" s="75">
        <f t="shared" si="24"/>
        <v>3000</v>
      </c>
      <c r="K48" s="75">
        <f t="shared" si="24"/>
        <v>3123</v>
      </c>
      <c r="L48" s="75">
        <f t="shared" si="24"/>
        <v>3295</v>
      </c>
      <c r="M48" s="75">
        <f t="shared" si="24"/>
        <v>3062</v>
      </c>
      <c r="N48" s="75">
        <f t="shared" si="24"/>
        <v>3233</v>
      </c>
      <c r="O48" s="75">
        <f t="shared" si="24"/>
        <v>3087</v>
      </c>
      <c r="P48" s="130">
        <f>SUM(D48:O48)</f>
        <v>38427</v>
      </c>
    </row>
    <row r="49" spans="1:16" ht="36.75" customHeight="1" thickBot="1">
      <c r="A49" s="155"/>
      <c r="B49" s="163"/>
      <c r="C49" s="109" t="s">
        <v>20</v>
      </c>
      <c r="D49" s="110">
        <f>D47/D48</f>
        <v>1.8499384993849939</v>
      </c>
      <c r="E49" s="110">
        <f aca="true" t="shared" si="25" ref="E49:N49">E47/E48</f>
        <v>1.895988640397586</v>
      </c>
      <c r="F49" s="110">
        <f t="shared" si="25"/>
        <v>1.801681195516812</v>
      </c>
      <c r="G49" s="110">
        <f t="shared" si="25"/>
        <v>1.6090881733373457</v>
      </c>
      <c r="H49" s="110">
        <f t="shared" si="25"/>
        <v>1.6082974137931034</v>
      </c>
      <c r="I49" s="110">
        <f t="shared" si="25"/>
        <v>1.7185140440954394</v>
      </c>
      <c r="J49" s="110">
        <f t="shared" si="25"/>
        <v>2.2163333333333335</v>
      </c>
      <c r="K49" s="110">
        <f t="shared" si="25"/>
        <v>1.7630483509446044</v>
      </c>
      <c r="L49" s="110">
        <f t="shared" si="25"/>
        <v>1.7572078907435509</v>
      </c>
      <c r="M49" s="110">
        <f t="shared" si="25"/>
        <v>1.9359895493141737</v>
      </c>
      <c r="N49" s="110">
        <f t="shared" si="25"/>
        <v>1.8441076399628828</v>
      </c>
      <c r="O49" s="110">
        <f>O47/O48</f>
        <v>1.8853255587949465</v>
      </c>
      <c r="P49" s="111">
        <f>P47/P48</f>
        <v>1.8165872953912614</v>
      </c>
    </row>
    <row r="50" spans="1:16" ht="36.75" customHeight="1">
      <c r="A50" s="153">
        <v>15</v>
      </c>
      <c r="B50" s="162" t="s">
        <v>105</v>
      </c>
      <c r="C50" s="97" t="s">
        <v>35</v>
      </c>
      <c r="D50" s="127">
        <f>SUM(D56,D59,D62)</f>
        <v>3506</v>
      </c>
      <c r="E50" s="127">
        <f aca="true" t="shared" si="26" ref="E50:O50">SUM(E56,E59,E62)</f>
        <v>2718</v>
      </c>
      <c r="F50" s="127">
        <f t="shared" si="26"/>
        <v>3458</v>
      </c>
      <c r="G50" s="127">
        <f t="shared" si="26"/>
        <v>3047</v>
      </c>
      <c r="H50" s="127">
        <f t="shared" si="26"/>
        <v>3123</v>
      </c>
      <c r="I50" s="127">
        <f t="shared" si="26"/>
        <v>4232</v>
      </c>
      <c r="J50" s="127">
        <f t="shared" si="26"/>
        <v>3021</v>
      </c>
      <c r="K50" s="127">
        <f t="shared" si="26"/>
        <v>3148</v>
      </c>
      <c r="L50" s="127">
        <f t="shared" si="26"/>
        <v>7028</v>
      </c>
      <c r="M50" s="127">
        <f t="shared" si="26"/>
        <v>4249</v>
      </c>
      <c r="N50" s="127">
        <f t="shared" si="26"/>
        <v>3827</v>
      </c>
      <c r="O50" s="127">
        <f t="shared" si="26"/>
        <v>3803</v>
      </c>
      <c r="P50" s="132">
        <f>SUM(D50:O50)</f>
        <v>45160</v>
      </c>
    </row>
    <row r="51" spans="1:16" ht="36.75" customHeight="1">
      <c r="A51" s="154"/>
      <c r="B51" s="163"/>
      <c r="C51" s="100" t="s">
        <v>36</v>
      </c>
      <c r="D51" s="75">
        <f>SUM(D57,D60,D63)</f>
        <v>58</v>
      </c>
      <c r="E51" s="75">
        <f aca="true" t="shared" si="27" ref="E51:O51">SUM(E57,E60,E63)</f>
        <v>56</v>
      </c>
      <c r="F51" s="75">
        <f t="shared" si="27"/>
        <v>57</v>
      </c>
      <c r="G51" s="75">
        <f t="shared" si="27"/>
        <v>51</v>
      </c>
      <c r="H51" s="75">
        <f t="shared" si="27"/>
        <v>58</v>
      </c>
      <c r="I51" s="75">
        <f t="shared" si="27"/>
        <v>67</v>
      </c>
      <c r="J51" s="75">
        <f t="shared" si="27"/>
        <v>47</v>
      </c>
      <c r="K51" s="75">
        <f t="shared" si="27"/>
        <v>48</v>
      </c>
      <c r="L51" s="75">
        <f t="shared" si="27"/>
        <v>53</v>
      </c>
      <c r="M51" s="75">
        <f t="shared" si="27"/>
        <v>54</v>
      </c>
      <c r="N51" s="75">
        <f t="shared" si="27"/>
        <v>48</v>
      </c>
      <c r="O51" s="75">
        <f t="shared" si="27"/>
        <v>70</v>
      </c>
      <c r="P51" s="130">
        <f>SUM(D51:O51)</f>
        <v>667</v>
      </c>
    </row>
    <row r="52" spans="1:16" ht="36.75" customHeight="1" thickBot="1">
      <c r="A52" s="155"/>
      <c r="B52" s="164"/>
      <c r="C52" s="102" t="s">
        <v>20</v>
      </c>
      <c r="D52" s="133">
        <f>D50/D51</f>
        <v>60.44827586206897</v>
      </c>
      <c r="E52" s="133">
        <f aca="true" t="shared" si="28" ref="E52:O52">E50/E51</f>
        <v>48.535714285714285</v>
      </c>
      <c r="F52" s="133">
        <f t="shared" si="28"/>
        <v>60.666666666666664</v>
      </c>
      <c r="G52" s="133">
        <f t="shared" si="28"/>
        <v>59.745098039215684</v>
      </c>
      <c r="H52" s="133">
        <f t="shared" si="28"/>
        <v>53.8448275862069</v>
      </c>
      <c r="I52" s="133">
        <f t="shared" si="28"/>
        <v>63.16417910447761</v>
      </c>
      <c r="J52" s="133">
        <f t="shared" si="28"/>
        <v>64.27659574468085</v>
      </c>
      <c r="K52" s="133">
        <f t="shared" si="28"/>
        <v>65.58333333333333</v>
      </c>
      <c r="L52" s="133">
        <f t="shared" si="28"/>
        <v>132.60377358490567</v>
      </c>
      <c r="M52" s="133">
        <f t="shared" si="28"/>
        <v>78.68518518518519</v>
      </c>
      <c r="N52" s="133">
        <f t="shared" si="28"/>
        <v>79.72916666666667</v>
      </c>
      <c r="O52" s="133">
        <f t="shared" si="28"/>
        <v>54.32857142857143</v>
      </c>
      <c r="P52" s="134">
        <f>P50/P51</f>
        <v>67.70614692653673</v>
      </c>
    </row>
    <row r="53" spans="1:16" ht="44.25" customHeight="1">
      <c r="A53" s="153">
        <v>16</v>
      </c>
      <c r="B53" s="162" t="s">
        <v>66</v>
      </c>
      <c r="C53" s="97" t="s">
        <v>35</v>
      </c>
      <c r="D53" s="127">
        <f>D56+D59</f>
        <v>2774</v>
      </c>
      <c r="E53" s="127">
        <f aca="true" t="shared" si="29" ref="D53:F54">E56+E59</f>
        <v>1784</v>
      </c>
      <c r="F53" s="127">
        <f t="shared" si="29"/>
        <v>2547</v>
      </c>
      <c r="G53" s="127">
        <f aca="true" t="shared" si="30" ref="G53:O54">G56+G59</f>
        <v>1628</v>
      </c>
      <c r="H53" s="127">
        <f t="shared" si="30"/>
        <v>2820</v>
      </c>
      <c r="I53" s="127">
        <f t="shared" si="30"/>
        <v>2552</v>
      </c>
      <c r="J53" s="127">
        <f t="shared" si="30"/>
        <v>1944</v>
      </c>
      <c r="K53" s="127">
        <f t="shared" si="30"/>
        <v>1629</v>
      </c>
      <c r="L53" s="127">
        <f t="shared" si="30"/>
        <v>6513</v>
      </c>
      <c r="M53" s="127">
        <f t="shared" si="30"/>
        <v>3061</v>
      </c>
      <c r="N53" s="127">
        <f t="shared" si="30"/>
        <v>3079</v>
      </c>
      <c r="O53" s="127">
        <f t="shared" si="30"/>
        <v>2859</v>
      </c>
      <c r="P53" s="132">
        <f>SUM(D53:O53)</f>
        <v>33190</v>
      </c>
    </row>
    <row r="54" spans="1:16" ht="44.25" customHeight="1">
      <c r="A54" s="154"/>
      <c r="B54" s="163"/>
      <c r="C54" s="100" t="s">
        <v>36</v>
      </c>
      <c r="D54" s="75">
        <f t="shared" si="29"/>
        <v>48</v>
      </c>
      <c r="E54" s="75">
        <f t="shared" si="29"/>
        <v>40</v>
      </c>
      <c r="F54" s="75">
        <f t="shared" si="29"/>
        <v>45</v>
      </c>
      <c r="G54" s="75">
        <f t="shared" si="30"/>
        <v>35</v>
      </c>
      <c r="H54" s="75">
        <f t="shared" si="30"/>
        <v>49</v>
      </c>
      <c r="I54" s="75">
        <f t="shared" si="30"/>
        <v>45</v>
      </c>
      <c r="J54" s="75">
        <f t="shared" si="30"/>
        <v>36</v>
      </c>
      <c r="K54" s="75">
        <f t="shared" si="30"/>
        <v>33</v>
      </c>
      <c r="L54" s="75">
        <f t="shared" si="30"/>
        <v>43</v>
      </c>
      <c r="M54" s="75">
        <f t="shared" si="30"/>
        <v>43</v>
      </c>
      <c r="N54" s="75">
        <f t="shared" si="30"/>
        <v>40</v>
      </c>
      <c r="O54" s="75">
        <f t="shared" si="30"/>
        <v>54</v>
      </c>
      <c r="P54" s="130">
        <f>SUM(D54:O54)</f>
        <v>511</v>
      </c>
    </row>
    <row r="55" spans="1:16" ht="44.25" customHeight="1" thickBot="1">
      <c r="A55" s="155"/>
      <c r="B55" s="164"/>
      <c r="C55" s="102" t="s">
        <v>20</v>
      </c>
      <c r="D55" s="133">
        <f>D53/D54</f>
        <v>57.791666666666664</v>
      </c>
      <c r="E55" s="133">
        <f aca="true" t="shared" si="31" ref="E55:O55">E53/E54</f>
        <v>44.6</v>
      </c>
      <c r="F55" s="133">
        <f t="shared" si="31"/>
        <v>56.6</v>
      </c>
      <c r="G55" s="133">
        <f t="shared" si="31"/>
        <v>46.51428571428571</v>
      </c>
      <c r="H55" s="133">
        <f t="shared" si="31"/>
        <v>57.55102040816327</v>
      </c>
      <c r="I55" s="133">
        <f t="shared" si="31"/>
        <v>56.71111111111111</v>
      </c>
      <c r="J55" s="133">
        <f t="shared" si="31"/>
        <v>54</v>
      </c>
      <c r="K55" s="133">
        <f t="shared" si="31"/>
        <v>49.36363636363637</v>
      </c>
      <c r="L55" s="133">
        <f t="shared" si="31"/>
        <v>151.46511627906978</v>
      </c>
      <c r="M55" s="133">
        <f t="shared" si="31"/>
        <v>71.18604651162791</v>
      </c>
      <c r="N55" s="133">
        <f t="shared" si="31"/>
        <v>76.975</v>
      </c>
      <c r="O55" s="133">
        <f t="shared" si="31"/>
        <v>52.94444444444444</v>
      </c>
      <c r="P55" s="134">
        <f>P53/P54</f>
        <v>64.95107632093934</v>
      </c>
    </row>
    <row r="56" spans="1:16" ht="41.25" customHeight="1">
      <c r="A56" s="153">
        <v>17</v>
      </c>
      <c r="B56" s="163" t="s">
        <v>65</v>
      </c>
      <c r="C56" s="104" t="s">
        <v>35</v>
      </c>
      <c r="D56" s="74">
        <v>1461</v>
      </c>
      <c r="E56" s="74">
        <v>983</v>
      </c>
      <c r="F56" s="74">
        <v>1284</v>
      </c>
      <c r="G56" s="74">
        <v>801</v>
      </c>
      <c r="H56" s="74">
        <v>1728</v>
      </c>
      <c r="I56" s="74">
        <v>1229</v>
      </c>
      <c r="J56" s="74">
        <v>781</v>
      </c>
      <c r="K56" s="74">
        <v>725</v>
      </c>
      <c r="L56" s="74">
        <v>991</v>
      </c>
      <c r="M56" s="74">
        <v>1276</v>
      </c>
      <c r="N56" s="74">
        <v>985</v>
      </c>
      <c r="O56" s="74">
        <v>1994</v>
      </c>
      <c r="P56" s="131">
        <f>SUM(D56:O56)</f>
        <v>14238</v>
      </c>
    </row>
    <row r="57" spans="1:16" ht="33.75" customHeight="1">
      <c r="A57" s="154"/>
      <c r="B57" s="163"/>
      <c r="C57" s="100" t="s">
        <v>36</v>
      </c>
      <c r="D57" s="75">
        <v>22</v>
      </c>
      <c r="E57" s="75">
        <v>19</v>
      </c>
      <c r="F57" s="75">
        <v>18</v>
      </c>
      <c r="G57" s="75">
        <v>15</v>
      </c>
      <c r="H57" s="75">
        <v>24</v>
      </c>
      <c r="I57" s="75">
        <v>18</v>
      </c>
      <c r="J57" s="75">
        <v>15</v>
      </c>
      <c r="K57" s="75">
        <v>13</v>
      </c>
      <c r="L57" s="75">
        <v>21</v>
      </c>
      <c r="M57" s="75">
        <v>19</v>
      </c>
      <c r="N57" s="75">
        <v>15</v>
      </c>
      <c r="O57" s="75">
        <v>27</v>
      </c>
      <c r="P57" s="130">
        <f>SUM(D57:O57)</f>
        <v>226</v>
      </c>
    </row>
    <row r="58" spans="1:16" ht="33.75" customHeight="1" thickBot="1">
      <c r="A58" s="155"/>
      <c r="B58" s="163"/>
      <c r="C58" s="109" t="s">
        <v>20</v>
      </c>
      <c r="D58" s="135">
        <f>D56/D57</f>
        <v>66.4090909090909</v>
      </c>
      <c r="E58" s="135">
        <f aca="true" t="shared" si="32" ref="E58:O58">E56/E57</f>
        <v>51.73684210526316</v>
      </c>
      <c r="F58" s="135">
        <f t="shared" si="32"/>
        <v>71.33333333333333</v>
      </c>
      <c r="G58" s="135">
        <f t="shared" si="32"/>
        <v>53.4</v>
      </c>
      <c r="H58" s="135">
        <f t="shared" si="32"/>
        <v>72</v>
      </c>
      <c r="I58" s="135">
        <f t="shared" si="32"/>
        <v>68.27777777777777</v>
      </c>
      <c r="J58" s="135">
        <f t="shared" si="32"/>
        <v>52.06666666666667</v>
      </c>
      <c r="K58" s="135">
        <f t="shared" si="32"/>
        <v>55.76923076923077</v>
      </c>
      <c r="L58" s="135">
        <f t="shared" si="32"/>
        <v>47.19047619047619</v>
      </c>
      <c r="M58" s="135">
        <f t="shared" si="32"/>
        <v>67.15789473684211</v>
      </c>
      <c r="N58" s="135">
        <f t="shared" si="32"/>
        <v>65.66666666666667</v>
      </c>
      <c r="O58" s="135">
        <f t="shared" si="32"/>
        <v>73.85185185185185</v>
      </c>
      <c r="P58" s="136">
        <f>P56/P57</f>
        <v>63</v>
      </c>
    </row>
    <row r="59" spans="1:16" ht="33.75" customHeight="1">
      <c r="A59" s="153">
        <v>18</v>
      </c>
      <c r="B59" s="162" t="s">
        <v>64</v>
      </c>
      <c r="C59" s="97" t="s">
        <v>35</v>
      </c>
      <c r="D59" s="127">
        <v>1313</v>
      </c>
      <c r="E59" s="127">
        <v>801</v>
      </c>
      <c r="F59" s="127">
        <v>1263</v>
      </c>
      <c r="G59" s="127">
        <v>827</v>
      </c>
      <c r="H59" s="127">
        <v>1092</v>
      </c>
      <c r="I59" s="127">
        <v>1323</v>
      </c>
      <c r="J59" s="127">
        <v>1163</v>
      </c>
      <c r="K59" s="127">
        <v>904</v>
      </c>
      <c r="L59" s="127">
        <v>5522</v>
      </c>
      <c r="M59" s="127">
        <v>1785</v>
      </c>
      <c r="N59" s="127">
        <v>2094</v>
      </c>
      <c r="O59" s="127">
        <v>865</v>
      </c>
      <c r="P59" s="132">
        <f>SUM(D59:O59)</f>
        <v>18952</v>
      </c>
    </row>
    <row r="60" spans="1:16" ht="47.25" customHeight="1">
      <c r="A60" s="154"/>
      <c r="B60" s="163"/>
      <c r="C60" s="100" t="s">
        <v>36</v>
      </c>
      <c r="D60" s="75">
        <v>26</v>
      </c>
      <c r="E60" s="75">
        <v>21</v>
      </c>
      <c r="F60" s="75">
        <v>27</v>
      </c>
      <c r="G60" s="75">
        <v>20</v>
      </c>
      <c r="H60" s="75">
        <v>25</v>
      </c>
      <c r="I60" s="75">
        <v>27</v>
      </c>
      <c r="J60" s="75">
        <v>21</v>
      </c>
      <c r="K60" s="75">
        <v>20</v>
      </c>
      <c r="L60" s="75">
        <v>22</v>
      </c>
      <c r="M60" s="75">
        <v>24</v>
      </c>
      <c r="N60" s="75">
        <v>25</v>
      </c>
      <c r="O60" s="75">
        <v>27</v>
      </c>
      <c r="P60" s="130">
        <f>SUM(D60:O60)</f>
        <v>285</v>
      </c>
    </row>
    <row r="61" spans="1:16" ht="33.75" customHeight="1" thickBot="1">
      <c r="A61" s="155"/>
      <c r="B61" s="164"/>
      <c r="C61" s="102" t="s">
        <v>20</v>
      </c>
      <c r="D61" s="133">
        <f>D59/D60</f>
        <v>50.5</v>
      </c>
      <c r="E61" s="133">
        <f aca="true" t="shared" si="33" ref="E61:O61">E59/E60</f>
        <v>38.142857142857146</v>
      </c>
      <c r="F61" s="133">
        <f t="shared" si="33"/>
        <v>46.77777777777778</v>
      </c>
      <c r="G61" s="133">
        <f t="shared" si="33"/>
        <v>41.35</v>
      </c>
      <c r="H61" s="133">
        <f t="shared" si="33"/>
        <v>43.68</v>
      </c>
      <c r="I61" s="133">
        <f t="shared" si="33"/>
        <v>49</v>
      </c>
      <c r="J61" s="133">
        <f t="shared" si="33"/>
        <v>55.38095238095238</v>
      </c>
      <c r="K61" s="133">
        <f t="shared" si="33"/>
        <v>45.2</v>
      </c>
      <c r="L61" s="133">
        <f t="shared" si="33"/>
        <v>251</v>
      </c>
      <c r="M61" s="133">
        <f t="shared" si="33"/>
        <v>74.375</v>
      </c>
      <c r="N61" s="133">
        <f t="shared" si="33"/>
        <v>83.76</v>
      </c>
      <c r="O61" s="133">
        <f t="shared" si="33"/>
        <v>32.03703703703704</v>
      </c>
      <c r="P61" s="134">
        <f>P59/P60</f>
        <v>66.49824561403508</v>
      </c>
    </row>
    <row r="62" spans="1:16" ht="33.75" customHeight="1">
      <c r="A62" s="153">
        <v>19</v>
      </c>
      <c r="B62" s="165" t="s">
        <v>52</v>
      </c>
      <c r="C62" s="104" t="s">
        <v>35</v>
      </c>
      <c r="D62" s="74">
        <v>732</v>
      </c>
      <c r="E62" s="74">
        <v>934</v>
      </c>
      <c r="F62" s="74">
        <v>911</v>
      </c>
      <c r="G62" s="74">
        <v>1419</v>
      </c>
      <c r="H62" s="74">
        <v>303</v>
      </c>
      <c r="I62" s="74">
        <v>1680</v>
      </c>
      <c r="J62" s="74">
        <v>1077</v>
      </c>
      <c r="K62" s="74">
        <v>1519</v>
      </c>
      <c r="L62" s="74">
        <v>515</v>
      </c>
      <c r="M62" s="74">
        <v>1188</v>
      </c>
      <c r="N62" s="74">
        <v>748</v>
      </c>
      <c r="O62" s="74">
        <v>944</v>
      </c>
      <c r="P62" s="131">
        <f>SUM(D62:O62)</f>
        <v>11970</v>
      </c>
    </row>
    <row r="63" spans="1:16" ht="33.75" customHeight="1">
      <c r="A63" s="154"/>
      <c r="B63" s="160"/>
      <c r="C63" s="100" t="s">
        <v>36</v>
      </c>
      <c r="D63" s="75">
        <v>10</v>
      </c>
      <c r="E63" s="75">
        <v>16</v>
      </c>
      <c r="F63" s="75">
        <v>12</v>
      </c>
      <c r="G63" s="75">
        <v>16</v>
      </c>
      <c r="H63" s="75">
        <v>9</v>
      </c>
      <c r="I63" s="75">
        <v>22</v>
      </c>
      <c r="J63" s="75">
        <v>11</v>
      </c>
      <c r="K63" s="75">
        <v>15</v>
      </c>
      <c r="L63" s="75">
        <v>10</v>
      </c>
      <c r="M63" s="75">
        <v>11</v>
      </c>
      <c r="N63" s="75">
        <v>8</v>
      </c>
      <c r="O63" s="75">
        <v>16</v>
      </c>
      <c r="P63" s="130">
        <f>SUM(D63:O63)</f>
        <v>156</v>
      </c>
    </row>
    <row r="64" spans="1:16" ht="33.75" customHeight="1" thickBot="1">
      <c r="A64" s="155"/>
      <c r="B64" s="166"/>
      <c r="C64" s="109" t="s">
        <v>20</v>
      </c>
      <c r="D64" s="135">
        <f>D62/D63</f>
        <v>73.2</v>
      </c>
      <c r="E64" s="135">
        <f aca="true" t="shared" si="34" ref="E64:O64">E62/E63</f>
        <v>58.375</v>
      </c>
      <c r="F64" s="135">
        <f t="shared" si="34"/>
        <v>75.91666666666667</v>
      </c>
      <c r="G64" s="135">
        <f t="shared" si="34"/>
        <v>88.6875</v>
      </c>
      <c r="H64" s="135">
        <f t="shared" si="34"/>
        <v>33.666666666666664</v>
      </c>
      <c r="I64" s="135">
        <f t="shared" si="34"/>
        <v>76.36363636363636</v>
      </c>
      <c r="J64" s="135">
        <f t="shared" si="34"/>
        <v>97.9090909090909</v>
      </c>
      <c r="K64" s="135">
        <f t="shared" si="34"/>
        <v>101.26666666666667</v>
      </c>
      <c r="L64" s="135">
        <f t="shared" si="34"/>
        <v>51.5</v>
      </c>
      <c r="M64" s="135">
        <f t="shared" si="34"/>
        <v>108</v>
      </c>
      <c r="N64" s="135">
        <f t="shared" si="34"/>
        <v>93.5</v>
      </c>
      <c r="O64" s="135">
        <f t="shared" si="34"/>
        <v>59</v>
      </c>
      <c r="P64" s="136">
        <f>P62/P63</f>
        <v>76.73076923076923</v>
      </c>
    </row>
    <row r="65" spans="1:16" ht="35.25" customHeight="1">
      <c r="A65" s="153">
        <v>20</v>
      </c>
      <c r="B65" s="159" t="s">
        <v>74</v>
      </c>
      <c r="C65" s="97" t="s">
        <v>35</v>
      </c>
      <c r="D65" s="127">
        <v>553</v>
      </c>
      <c r="E65" s="127">
        <v>0</v>
      </c>
      <c r="F65" s="127">
        <v>1855</v>
      </c>
      <c r="G65" s="127">
        <v>0</v>
      </c>
      <c r="H65" s="127">
        <v>5358</v>
      </c>
      <c r="I65" s="127">
        <v>0</v>
      </c>
      <c r="J65" s="128">
        <v>21321</v>
      </c>
      <c r="K65" s="128">
        <v>30309</v>
      </c>
      <c r="L65" s="128">
        <v>13008</v>
      </c>
      <c r="M65" s="128">
        <v>0</v>
      </c>
      <c r="N65" s="128">
        <v>20334</v>
      </c>
      <c r="O65" s="128">
        <v>25785</v>
      </c>
      <c r="P65" s="129">
        <f>SUM(D65:O65)</f>
        <v>118523</v>
      </c>
    </row>
    <row r="66" spans="1:16" ht="35.25" customHeight="1">
      <c r="A66" s="154"/>
      <c r="B66" s="160"/>
      <c r="C66" s="100" t="s">
        <v>36</v>
      </c>
      <c r="D66" s="75">
        <v>2</v>
      </c>
      <c r="E66" s="75">
        <v>0</v>
      </c>
      <c r="F66" s="75">
        <v>1</v>
      </c>
      <c r="G66" s="75">
        <v>0</v>
      </c>
      <c r="H66" s="75">
        <v>1</v>
      </c>
      <c r="I66" s="75">
        <v>0</v>
      </c>
      <c r="J66" s="86">
        <v>2</v>
      </c>
      <c r="K66" s="86">
        <v>3</v>
      </c>
      <c r="L66" s="86">
        <v>1</v>
      </c>
      <c r="M66" s="86">
        <v>0</v>
      </c>
      <c r="N66" s="86">
        <v>1</v>
      </c>
      <c r="O66" s="86">
        <v>1</v>
      </c>
      <c r="P66" s="119">
        <f>SUM(D66:O66)</f>
        <v>12</v>
      </c>
    </row>
    <row r="67" spans="1:16" ht="35.25" customHeight="1" thickBot="1">
      <c r="A67" s="155"/>
      <c r="B67" s="161"/>
      <c r="C67" s="102" t="s">
        <v>20</v>
      </c>
      <c r="D67" s="133">
        <f>D65/D66</f>
        <v>276.5</v>
      </c>
      <c r="E67" s="133" t="e">
        <f aca="true" t="shared" si="35" ref="E67:M67">E65/E66</f>
        <v>#DIV/0!</v>
      </c>
      <c r="F67" s="133">
        <f t="shared" si="35"/>
        <v>1855</v>
      </c>
      <c r="G67" s="133" t="e">
        <f t="shared" si="35"/>
        <v>#DIV/0!</v>
      </c>
      <c r="H67" s="133">
        <f t="shared" si="35"/>
        <v>5358</v>
      </c>
      <c r="I67" s="133" t="e">
        <f t="shared" si="35"/>
        <v>#DIV/0!</v>
      </c>
      <c r="J67" s="133">
        <f t="shared" si="35"/>
        <v>10660.5</v>
      </c>
      <c r="K67" s="133">
        <f t="shared" si="35"/>
        <v>10103</v>
      </c>
      <c r="L67" s="133">
        <f>L65/L66</f>
        <v>13008</v>
      </c>
      <c r="M67" s="133" t="e">
        <f t="shared" si="35"/>
        <v>#DIV/0!</v>
      </c>
      <c r="N67" s="133">
        <v>0</v>
      </c>
      <c r="O67" s="133">
        <f>O65/O66</f>
        <v>25785</v>
      </c>
      <c r="P67" s="134">
        <f>P65/P66</f>
        <v>9876.916666666666</v>
      </c>
    </row>
    <row r="68" spans="1:16" ht="33.75" customHeight="1">
      <c r="A68" s="153">
        <v>21</v>
      </c>
      <c r="B68" s="165" t="s">
        <v>70</v>
      </c>
      <c r="C68" s="104" t="s">
        <v>35</v>
      </c>
      <c r="D68" s="74">
        <v>349</v>
      </c>
      <c r="E68" s="74">
        <v>253</v>
      </c>
      <c r="F68" s="74">
        <v>309</v>
      </c>
      <c r="G68" s="74">
        <v>278</v>
      </c>
      <c r="H68" s="74">
        <v>317</v>
      </c>
      <c r="I68" s="74">
        <v>242</v>
      </c>
      <c r="J68" s="74">
        <v>273</v>
      </c>
      <c r="K68" s="74">
        <v>287</v>
      </c>
      <c r="L68" s="74">
        <v>136</v>
      </c>
      <c r="M68" s="74">
        <v>335</v>
      </c>
      <c r="N68" s="74">
        <v>262</v>
      </c>
      <c r="O68" s="74">
        <v>385</v>
      </c>
      <c r="P68" s="131">
        <f>SUM(D68:O68)</f>
        <v>3426</v>
      </c>
    </row>
    <row r="69" spans="1:16" ht="33.75" customHeight="1">
      <c r="A69" s="154"/>
      <c r="B69" s="160"/>
      <c r="C69" s="100" t="s">
        <v>36</v>
      </c>
      <c r="D69" s="75">
        <v>228</v>
      </c>
      <c r="E69" s="75">
        <v>241</v>
      </c>
      <c r="F69" s="75">
        <v>232</v>
      </c>
      <c r="G69" s="75">
        <v>213</v>
      </c>
      <c r="H69" s="75">
        <v>220</v>
      </c>
      <c r="I69" s="75">
        <v>167</v>
      </c>
      <c r="J69" s="75">
        <v>176</v>
      </c>
      <c r="K69" s="75">
        <v>210</v>
      </c>
      <c r="L69" s="75">
        <v>191</v>
      </c>
      <c r="M69" s="75">
        <v>220</v>
      </c>
      <c r="N69" s="75">
        <v>189</v>
      </c>
      <c r="O69" s="75">
        <v>168</v>
      </c>
      <c r="P69" s="130">
        <f>SUM(D69:O69)</f>
        <v>2455</v>
      </c>
    </row>
    <row r="70" spans="1:16" ht="33.75" customHeight="1" thickBot="1">
      <c r="A70" s="155"/>
      <c r="B70" s="166"/>
      <c r="C70" s="109" t="s">
        <v>20</v>
      </c>
      <c r="D70" s="110">
        <f>D68/D69</f>
        <v>1.530701754385965</v>
      </c>
      <c r="E70" s="110">
        <f aca="true" t="shared" si="36" ref="E70:P70">E68/E69</f>
        <v>1.049792531120332</v>
      </c>
      <c r="F70" s="110">
        <f t="shared" si="36"/>
        <v>1.331896551724138</v>
      </c>
      <c r="G70" s="110">
        <f t="shared" si="36"/>
        <v>1.3051643192488263</v>
      </c>
      <c r="H70" s="110">
        <f t="shared" si="36"/>
        <v>1.440909090909091</v>
      </c>
      <c r="I70" s="110">
        <f t="shared" si="36"/>
        <v>1.4491017964071857</v>
      </c>
      <c r="J70" s="110">
        <f t="shared" si="36"/>
        <v>1.5511363636363635</v>
      </c>
      <c r="K70" s="110">
        <f t="shared" si="36"/>
        <v>1.3666666666666667</v>
      </c>
      <c r="L70" s="110">
        <f t="shared" si="36"/>
        <v>0.7120418848167539</v>
      </c>
      <c r="M70" s="110">
        <f t="shared" si="36"/>
        <v>1.5227272727272727</v>
      </c>
      <c r="N70" s="110">
        <f t="shared" si="36"/>
        <v>1.3862433862433863</v>
      </c>
      <c r="O70" s="110">
        <f t="shared" si="36"/>
        <v>2.2916666666666665</v>
      </c>
      <c r="P70" s="111">
        <f t="shared" si="36"/>
        <v>1.395519348268839</v>
      </c>
    </row>
    <row r="71" spans="1:16" ht="33.75" customHeight="1">
      <c r="A71" s="153">
        <v>22</v>
      </c>
      <c r="B71" s="159" t="s">
        <v>106</v>
      </c>
      <c r="C71" s="97" t="s">
        <v>68</v>
      </c>
      <c r="D71" s="127">
        <f>SUM(D81,D86,D91)</f>
        <v>3720</v>
      </c>
      <c r="E71" s="127">
        <f aca="true" t="shared" si="37" ref="E71:O71">SUM(E81,E86,E91)</f>
        <v>5040</v>
      </c>
      <c r="F71" s="127">
        <f t="shared" si="37"/>
        <v>5580</v>
      </c>
      <c r="G71" s="127">
        <f t="shared" si="37"/>
        <v>5400</v>
      </c>
      <c r="H71" s="127">
        <f t="shared" si="37"/>
        <v>5580</v>
      </c>
      <c r="I71" s="127">
        <f t="shared" si="37"/>
        <v>5400</v>
      </c>
      <c r="J71" s="127">
        <f t="shared" si="37"/>
        <v>5580</v>
      </c>
      <c r="K71" s="127">
        <f t="shared" si="37"/>
        <v>5580</v>
      </c>
      <c r="L71" s="127">
        <f t="shared" si="37"/>
        <v>5400</v>
      </c>
      <c r="M71" s="127">
        <f t="shared" si="37"/>
        <v>5580</v>
      </c>
      <c r="N71" s="127">
        <f t="shared" si="37"/>
        <v>5400</v>
      </c>
      <c r="O71" s="127">
        <f t="shared" si="37"/>
        <v>5580</v>
      </c>
      <c r="P71" s="132">
        <f>SUM(D71:O71)</f>
        <v>63840</v>
      </c>
    </row>
    <row r="72" spans="1:16" ht="33.75" customHeight="1">
      <c r="A72" s="154"/>
      <c r="B72" s="160"/>
      <c r="C72" s="100" t="s">
        <v>69</v>
      </c>
      <c r="D72" s="75">
        <f>SUM(D82,D87,D92)</f>
        <v>4189</v>
      </c>
      <c r="E72" s="75">
        <f aca="true" t="shared" si="38" ref="E72:O72">SUM(E82,E87,E92)</f>
        <v>3648</v>
      </c>
      <c r="F72" s="75">
        <f t="shared" si="38"/>
        <v>4274</v>
      </c>
      <c r="G72" s="75">
        <f t="shared" si="38"/>
        <v>4188</v>
      </c>
      <c r="H72" s="75">
        <f t="shared" si="38"/>
        <v>4313</v>
      </c>
      <c r="I72" s="75">
        <f t="shared" si="38"/>
        <v>3790</v>
      </c>
      <c r="J72" s="75">
        <f t="shared" si="38"/>
        <v>3695</v>
      </c>
      <c r="K72" s="75">
        <f t="shared" si="38"/>
        <v>3832</v>
      </c>
      <c r="L72" s="75">
        <f t="shared" si="38"/>
        <v>3872</v>
      </c>
      <c r="M72" s="75">
        <f t="shared" si="38"/>
        <v>4172</v>
      </c>
      <c r="N72" s="75">
        <f t="shared" si="38"/>
        <v>3977</v>
      </c>
      <c r="O72" s="75">
        <f t="shared" si="38"/>
        <v>3735</v>
      </c>
      <c r="P72" s="130">
        <f>SUM(D72:O72)</f>
        <v>47685</v>
      </c>
    </row>
    <row r="73" spans="1:16" ht="45" customHeight="1">
      <c r="A73" s="154"/>
      <c r="B73" s="160"/>
      <c r="C73" s="100" t="s">
        <v>37</v>
      </c>
      <c r="D73" s="75">
        <f>D71-D72</f>
        <v>-469</v>
      </c>
      <c r="E73" s="75">
        <f aca="true" t="shared" si="39" ref="E73:O73">E71-E72</f>
        <v>1392</v>
      </c>
      <c r="F73" s="75">
        <f t="shared" si="39"/>
        <v>1306</v>
      </c>
      <c r="G73" s="75">
        <f t="shared" si="39"/>
        <v>1212</v>
      </c>
      <c r="H73" s="75">
        <f t="shared" si="39"/>
        <v>1267</v>
      </c>
      <c r="I73" s="75">
        <f t="shared" si="39"/>
        <v>1610</v>
      </c>
      <c r="J73" s="75">
        <f t="shared" si="39"/>
        <v>1885</v>
      </c>
      <c r="K73" s="75">
        <f t="shared" si="39"/>
        <v>1748</v>
      </c>
      <c r="L73" s="75">
        <f t="shared" si="39"/>
        <v>1528</v>
      </c>
      <c r="M73" s="75">
        <f t="shared" si="39"/>
        <v>1408</v>
      </c>
      <c r="N73" s="75">
        <f t="shared" si="39"/>
        <v>1423</v>
      </c>
      <c r="O73" s="75">
        <f t="shared" si="39"/>
        <v>1845</v>
      </c>
      <c r="P73" s="130">
        <f>P71-P72</f>
        <v>16155</v>
      </c>
    </row>
    <row r="74" spans="1:16" ht="33.75" customHeight="1">
      <c r="A74" s="154"/>
      <c r="B74" s="160"/>
      <c r="C74" s="100" t="s">
        <v>38</v>
      </c>
      <c r="D74" s="75">
        <f>SUM(D84,D89,D94)</f>
        <v>58</v>
      </c>
      <c r="E74" s="75">
        <f aca="true" t="shared" si="40" ref="E74:O74">SUM(E84,E89,E94)</f>
        <v>56</v>
      </c>
      <c r="F74" s="75">
        <f t="shared" si="40"/>
        <v>57</v>
      </c>
      <c r="G74" s="75">
        <f t="shared" si="40"/>
        <v>51</v>
      </c>
      <c r="H74" s="75">
        <f t="shared" si="40"/>
        <v>58</v>
      </c>
      <c r="I74" s="75">
        <f t="shared" si="40"/>
        <v>67</v>
      </c>
      <c r="J74" s="75">
        <f t="shared" si="40"/>
        <v>47</v>
      </c>
      <c r="K74" s="75">
        <f t="shared" si="40"/>
        <v>48</v>
      </c>
      <c r="L74" s="75">
        <f t="shared" si="40"/>
        <v>53</v>
      </c>
      <c r="M74" s="75">
        <f t="shared" si="40"/>
        <v>54</v>
      </c>
      <c r="N74" s="75">
        <f t="shared" si="40"/>
        <v>48</v>
      </c>
      <c r="O74" s="75">
        <f t="shared" si="40"/>
        <v>70</v>
      </c>
      <c r="P74" s="130">
        <f>SUM(D74:O74)</f>
        <v>667</v>
      </c>
    </row>
    <row r="75" spans="1:16" ht="33.75" customHeight="1" thickBot="1">
      <c r="A75" s="154"/>
      <c r="B75" s="161"/>
      <c r="C75" s="102" t="s">
        <v>20</v>
      </c>
      <c r="D75" s="103">
        <f>D73/D74</f>
        <v>-8.086206896551724</v>
      </c>
      <c r="E75" s="103">
        <f aca="true" t="shared" si="41" ref="E75:M75">E73/E74</f>
        <v>24.857142857142858</v>
      </c>
      <c r="F75" s="103">
        <f t="shared" si="41"/>
        <v>22.912280701754387</v>
      </c>
      <c r="G75" s="103">
        <f t="shared" si="41"/>
        <v>23.764705882352942</v>
      </c>
      <c r="H75" s="103">
        <f t="shared" si="41"/>
        <v>21.844827586206897</v>
      </c>
      <c r="I75" s="103">
        <f t="shared" si="41"/>
        <v>24.029850746268657</v>
      </c>
      <c r="J75" s="103">
        <f t="shared" si="41"/>
        <v>40.1063829787234</v>
      </c>
      <c r="K75" s="103">
        <f t="shared" si="41"/>
        <v>36.416666666666664</v>
      </c>
      <c r="L75" s="103">
        <f t="shared" si="41"/>
        <v>28.830188679245282</v>
      </c>
      <c r="M75" s="103">
        <f t="shared" si="41"/>
        <v>26.074074074074073</v>
      </c>
      <c r="N75" s="103">
        <f>N73/N74</f>
        <v>29.645833333333332</v>
      </c>
      <c r="O75" s="103">
        <f>O73/O74</f>
        <v>26.357142857142858</v>
      </c>
      <c r="P75" s="84">
        <f>P73/P74</f>
        <v>24.22038980509745</v>
      </c>
    </row>
    <row r="76" spans="1:16" ht="25.5" customHeight="1">
      <c r="A76" s="153">
        <v>23</v>
      </c>
      <c r="B76" s="159" t="s">
        <v>63</v>
      </c>
      <c r="C76" s="97" t="s">
        <v>68</v>
      </c>
      <c r="D76" s="127">
        <f>D81+D86</f>
        <v>3720</v>
      </c>
      <c r="E76" s="127">
        <f aca="true" t="shared" si="42" ref="E76:O76">E81+E86</f>
        <v>3360</v>
      </c>
      <c r="F76" s="127">
        <f t="shared" si="42"/>
        <v>3720</v>
      </c>
      <c r="G76" s="127">
        <f t="shared" si="42"/>
        <v>3600</v>
      </c>
      <c r="H76" s="127">
        <f t="shared" si="42"/>
        <v>3720</v>
      </c>
      <c r="I76" s="127">
        <f t="shared" si="42"/>
        <v>3600</v>
      </c>
      <c r="J76" s="127">
        <f t="shared" si="42"/>
        <v>3720</v>
      </c>
      <c r="K76" s="127">
        <f t="shared" si="42"/>
        <v>3720</v>
      </c>
      <c r="L76" s="127">
        <f t="shared" si="42"/>
        <v>3600</v>
      </c>
      <c r="M76" s="127">
        <f t="shared" si="42"/>
        <v>3720</v>
      </c>
      <c r="N76" s="127">
        <f t="shared" si="42"/>
        <v>3600</v>
      </c>
      <c r="O76" s="127">
        <f t="shared" si="42"/>
        <v>3720</v>
      </c>
      <c r="P76" s="132">
        <f>SUM(D76:O76)</f>
        <v>43800</v>
      </c>
    </row>
    <row r="77" spans="1:16" ht="31.5" customHeight="1">
      <c r="A77" s="154"/>
      <c r="B77" s="160"/>
      <c r="C77" s="100" t="s">
        <v>69</v>
      </c>
      <c r="D77" s="75">
        <f>D82+D87</f>
        <v>3253</v>
      </c>
      <c r="E77" s="75">
        <f aca="true" t="shared" si="43" ref="E77:L77">E82+E87</f>
        <v>2893</v>
      </c>
      <c r="F77" s="75">
        <f t="shared" si="43"/>
        <v>3323</v>
      </c>
      <c r="G77" s="75">
        <f t="shared" si="43"/>
        <v>3149</v>
      </c>
      <c r="H77" s="75">
        <f t="shared" si="43"/>
        <v>3149</v>
      </c>
      <c r="I77" s="75">
        <f t="shared" si="43"/>
        <v>2724</v>
      </c>
      <c r="J77" s="75">
        <f t="shared" si="43"/>
        <v>2685</v>
      </c>
      <c r="K77" s="75">
        <f t="shared" si="43"/>
        <v>3028</v>
      </c>
      <c r="L77" s="75">
        <f t="shared" si="43"/>
        <v>3015</v>
      </c>
      <c r="M77" s="75">
        <f>M82+M87</f>
        <v>3326</v>
      </c>
      <c r="N77" s="75">
        <f>N82+N87</f>
        <v>3171</v>
      </c>
      <c r="O77" s="75">
        <f>O82+O87</f>
        <v>2986</v>
      </c>
      <c r="P77" s="130">
        <f>SUM(D77:O77)</f>
        <v>36702</v>
      </c>
    </row>
    <row r="78" spans="1:16" ht="53.25" customHeight="1">
      <c r="A78" s="154"/>
      <c r="B78" s="160"/>
      <c r="C78" s="100" t="s">
        <v>37</v>
      </c>
      <c r="D78" s="75">
        <f>D76-D77</f>
        <v>467</v>
      </c>
      <c r="E78" s="75">
        <f>E76-E77</f>
        <v>467</v>
      </c>
      <c r="F78" s="75">
        <f>F76-F77</f>
        <v>397</v>
      </c>
      <c r="G78" s="75">
        <f aca="true" t="shared" si="44" ref="G78:O78">G76-G77</f>
        <v>451</v>
      </c>
      <c r="H78" s="75">
        <f t="shared" si="44"/>
        <v>571</v>
      </c>
      <c r="I78" s="75">
        <f t="shared" si="44"/>
        <v>876</v>
      </c>
      <c r="J78" s="75">
        <f>J76-J77</f>
        <v>1035</v>
      </c>
      <c r="K78" s="75">
        <f t="shared" si="44"/>
        <v>692</v>
      </c>
      <c r="L78" s="75">
        <f t="shared" si="44"/>
        <v>585</v>
      </c>
      <c r="M78" s="75">
        <f t="shared" si="44"/>
        <v>394</v>
      </c>
      <c r="N78" s="75">
        <f t="shared" si="44"/>
        <v>429</v>
      </c>
      <c r="O78" s="75">
        <f t="shared" si="44"/>
        <v>734</v>
      </c>
      <c r="P78" s="130">
        <f>P76-P77</f>
        <v>7098</v>
      </c>
    </row>
    <row r="79" spans="1:16" ht="25.5" customHeight="1">
      <c r="A79" s="154"/>
      <c r="B79" s="160"/>
      <c r="C79" s="100" t="s">
        <v>38</v>
      </c>
      <c r="D79" s="75">
        <f aca="true" t="shared" si="45" ref="D79:O79">D84+D89</f>
        <v>48</v>
      </c>
      <c r="E79" s="75">
        <f t="shared" si="45"/>
        <v>40</v>
      </c>
      <c r="F79" s="75">
        <f t="shared" si="45"/>
        <v>45</v>
      </c>
      <c r="G79" s="75">
        <f t="shared" si="45"/>
        <v>35</v>
      </c>
      <c r="H79" s="75">
        <f t="shared" si="45"/>
        <v>49</v>
      </c>
      <c r="I79" s="75">
        <f t="shared" si="45"/>
        <v>45</v>
      </c>
      <c r="J79" s="75">
        <f t="shared" si="45"/>
        <v>36</v>
      </c>
      <c r="K79" s="75">
        <f t="shared" si="45"/>
        <v>33</v>
      </c>
      <c r="L79" s="75">
        <f t="shared" si="45"/>
        <v>43</v>
      </c>
      <c r="M79" s="75">
        <f t="shared" si="45"/>
        <v>43</v>
      </c>
      <c r="N79" s="75">
        <f t="shared" si="45"/>
        <v>40</v>
      </c>
      <c r="O79" s="75">
        <f t="shared" si="45"/>
        <v>54</v>
      </c>
      <c r="P79" s="130">
        <f>SUM(D79:O79)</f>
        <v>511</v>
      </c>
    </row>
    <row r="80" spans="1:16" ht="25.5" customHeight="1" thickBot="1">
      <c r="A80" s="154"/>
      <c r="B80" s="161"/>
      <c r="C80" s="102" t="s">
        <v>20</v>
      </c>
      <c r="D80" s="103">
        <f>D78/D79</f>
        <v>9.729166666666666</v>
      </c>
      <c r="E80" s="103">
        <f aca="true" t="shared" si="46" ref="E80:O80">E78/E79</f>
        <v>11.675</v>
      </c>
      <c r="F80" s="103">
        <f t="shared" si="46"/>
        <v>8.822222222222223</v>
      </c>
      <c r="G80" s="103">
        <f t="shared" si="46"/>
        <v>12.885714285714286</v>
      </c>
      <c r="H80" s="103">
        <f t="shared" si="46"/>
        <v>11.653061224489797</v>
      </c>
      <c r="I80" s="103">
        <f t="shared" si="46"/>
        <v>19.466666666666665</v>
      </c>
      <c r="J80" s="103">
        <f t="shared" si="46"/>
        <v>28.75</v>
      </c>
      <c r="K80" s="103">
        <f t="shared" si="46"/>
        <v>20.96969696969697</v>
      </c>
      <c r="L80" s="103">
        <f t="shared" si="46"/>
        <v>13.604651162790697</v>
      </c>
      <c r="M80" s="103">
        <f t="shared" si="46"/>
        <v>9.162790697674419</v>
      </c>
      <c r="N80" s="103">
        <f>N78/N79</f>
        <v>10.725</v>
      </c>
      <c r="O80" s="103">
        <f t="shared" si="46"/>
        <v>13.592592592592593</v>
      </c>
      <c r="P80" s="84">
        <f>P78/P79</f>
        <v>13.89041095890411</v>
      </c>
    </row>
    <row r="81" spans="1:16" s="137" customFormat="1" ht="33" customHeight="1">
      <c r="A81" s="156">
        <v>24</v>
      </c>
      <c r="B81" s="167" t="s">
        <v>62</v>
      </c>
      <c r="C81" s="85" t="s">
        <v>68</v>
      </c>
      <c r="D81" s="85">
        <v>1860</v>
      </c>
      <c r="E81" s="85">
        <v>1680</v>
      </c>
      <c r="F81" s="85">
        <v>1860</v>
      </c>
      <c r="G81" s="85">
        <v>1800</v>
      </c>
      <c r="H81" s="85">
        <v>1860</v>
      </c>
      <c r="I81" s="85">
        <v>1800</v>
      </c>
      <c r="J81" s="85">
        <v>1860</v>
      </c>
      <c r="K81" s="85">
        <v>1860</v>
      </c>
      <c r="L81" s="85">
        <v>1800</v>
      </c>
      <c r="M81" s="85">
        <v>1860</v>
      </c>
      <c r="N81" s="85">
        <v>1800</v>
      </c>
      <c r="O81" s="85">
        <v>1860</v>
      </c>
      <c r="P81" s="118">
        <f>SUM(D81:O81)</f>
        <v>21900</v>
      </c>
    </row>
    <row r="82" spans="1:16" s="137" customFormat="1" ht="33" customHeight="1">
      <c r="A82" s="157"/>
      <c r="B82" s="168"/>
      <c r="C82" s="86" t="s">
        <v>69</v>
      </c>
      <c r="D82" s="86">
        <v>1657</v>
      </c>
      <c r="E82" s="86">
        <v>1355</v>
      </c>
      <c r="F82" s="86">
        <v>1612</v>
      </c>
      <c r="G82" s="86">
        <v>1584</v>
      </c>
      <c r="H82" s="86">
        <v>1521</v>
      </c>
      <c r="I82" s="86">
        <v>1390</v>
      </c>
      <c r="J82" s="86">
        <v>1469</v>
      </c>
      <c r="K82" s="86">
        <v>1568</v>
      </c>
      <c r="L82" s="86">
        <v>1596</v>
      </c>
      <c r="M82" s="86">
        <v>1752</v>
      </c>
      <c r="N82" s="86">
        <v>1707</v>
      </c>
      <c r="O82" s="86">
        <v>1556</v>
      </c>
      <c r="P82" s="119">
        <f>SUM(D82:O82)</f>
        <v>18767</v>
      </c>
    </row>
    <row r="83" spans="1:16" s="137" customFormat="1" ht="46.5" customHeight="1">
      <c r="A83" s="157"/>
      <c r="B83" s="168"/>
      <c r="C83" s="86" t="s">
        <v>37</v>
      </c>
      <c r="D83" s="86">
        <f>D81-D82</f>
        <v>203</v>
      </c>
      <c r="E83" s="86">
        <f>E81-E82</f>
        <v>325</v>
      </c>
      <c r="F83" s="86">
        <f>F81-F82</f>
        <v>248</v>
      </c>
      <c r="G83" s="86">
        <f aca="true" t="shared" si="47" ref="G83:L83">G81-G82</f>
        <v>216</v>
      </c>
      <c r="H83" s="86">
        <f t="shared" si="47"/>
        <v>339</v>
      </c>
      <c r="I83" s="86">
        <f t="shared" si="47"/>
        <v>410</v>
      </c>
      <c r="J83" s="86">
        <f t="shared" si="47"/>
        <v>391</v>
      </c>
      <c r="K83" s="86">
        <f t="shared" si="47"/>
        <v>292</v>
      </c>
      <c r="L83" s="86">
        <f t="shared" si="47"/>
        <v>204</v>
      </c>
      <c r="M83" s="86">
        <f>M81-M82</f>
        <v>108</v>
      </c>
      <c r="N83" s="86">
        <f>N81-N82</f>
        <v>93</v>
      </c>
      <c r="O83" s="86">
        <f>O81-O82</f>
        <v>304</v>
      </c>
      <c r="P83" s="119">
        <f>P81-P82</f>
        <v>3133</v>
      </c>
    </row>
    <row r="84" spans="1:16" s="137" customFormat="1" ht="27.75" customHeight="1">
      <c r="A84" s="157"/>
      <c r="B84" s="168"/>
      <c r="C84" s="86" t="s">
        <v>38</v>
      </c>
      <c r="D84" s="86">
        <f>D57</f>
        <v>22</v>
      </c>
      <c r="E84" s="86">
        <f aca="true" t="shared" si="48" ref="E84:O84">E57</f>
        <v>19</v>
      </c>
      <c r="F84" s="86">
        <f t="shared" si="48"/>
        <v>18</v>
      </c>
      <c r="G84" s="86">
        <f t="shared" si="48"/>
        <v>15</v>
      </c>
      <c r="H84" s="75">
        <f>H57</f>
        <v>24</v>
      </c>
      <c r="I84" s="75">
        <f>I57</f>
        <v>18</v>
      </c>
      <c r="J84" s="75">
        <f>J57</f>
        <v>15</v>
      </c>
      <c r="K84" s="75">
        <f>K57</f>
        <v>13</v>
      </c>
      <c r="L84" s="75">
        <f>L57</f>
        <v>21</v>
      </c>
      <c r="M84" s="86">
        <f t="shared" si="48"/>
        <v>19</v>
      </c>
      <c r="N84" s="86">
        <f t="shared" si="48"/>
        <v>15</v>
      </c>
      <c r="O84" s="86">
        <f t="shared" si="48"/>
        <v>27</v>
      </c>
      <c r="P84" s="119">
        <f>SUM(D84:O84)</f>
        <v>226</v>
      </c>
    </row>
    <row r="85" spans="1:16" s="137" customFormat="1" ht="27.75" customHeight="1" thickBot="1">
      <c r="A85" s="158"/>
      <c r="B85" s="169"/>
      <c r="C85" s="138" t="s">
        <v>20</v>
      </c>
      <c r="D85" s="135">
        <f aca="true" t="shared" si="49" ref="D85:P85">D83/D84</f>
        <v>9.227272727272727</v>
      </c>
      <c r="E85" s="135">
        <f t="shared" si="49"/>
        <v>17.105263157894736</v>
      </c>
      <c r="F85" s="135">
        <f t="shared" si="49"/>
        <v>13.777777777777779</v>
      </c>
      <c r="G85" s="135">
        <f t="shared" si="49"/>
        <v>14.4</v>
      </c>
      <c r="H85" s="135">
        <f t="shared" si="49"/>
        <v>14.125</v>
      </c>
      <c r="I85" s="135">
        <f t="shared" si="49"/>
        <v>22.77777777777778</v>
      </c>
      <c r="J85" s="135">
        <f t="shared" si="49"/>
        <v>26.066666666666666</v>
      </c>
      <c r="K85" s="135">
        <f t="shared" si="49"/>
        <v>22.46153846153846</v>
      </c>
      <c r="L85" s="135">
        <f t="shared" si="49"/>
        <v>9.714285714285714</v>
      </c>
      <c r="M85" s="135">
        <f t="shared" si="49"/>
        <v>5.684210526315789</v>
      </c>
      <c r="N85" s="135">
        <f t="shared" si="49"/>
        <v>6.2</v>
      </c>
      <c r="O85" s="135">
        <f t="shared" si="49"/>
        <v>11.25925925925926</v>
      </c>
      <c r="P85" s="136">
        <f t="shared" si="49"/>
        <v>13.86283185840708</v>
      </c>
    </row>
    <row r="86" spans="1:16" s="137" customFormat="1" ht="29.25" customHeight="1">
      <c r="A86" s="156">
        <v>25</v>
      </c>
      <c r="B86" s="172" t="s">
        <v>61</v>
      </c>
      <c r="C86" s="128" t="s">
        <v>68</v>
      </c>
      <c r="D86" s="128">
        <v>1860</v>
      </c>
      <c r="E86" s="128">
        <v>1680</v>
      </c>
      <c r="F86" s="128">
        <v>1860</v>
      </c>
      <c r="G86" s="128">
        <v>1800</v>
      </c>
      <c r="H86" s="128">
        <v>1860</v>
      </c>
      <c r="I86" s="128">
        <v>1800</v>
      </c>
      <c r="J86" s="128">
        <v>1860</v>
      </c>
      <c r="K86" s="128">
        <v>1860</v>
      </c>
      <c r="L86" s="128">
        <v>1800</v>
      </c>
      <c r="M86" s="86">
        <v>1860</v>
      </c>
      <c r="N86" s="86">
        <v>1800</v>
      </c>
      <c r="O86" s="86">
        <v>1860</v>
      </c>
      <c r="P86" s="119">
        <f>SUM(D86:O86)</f>
        <v>21900</v>
      </c>
    </row>
    <row r="87" spans="1:16" s="137" customFormat="1" ht="29.25" customHeight="1">
      <c r="A87" s="157"/>
      <c r="B87" s="168"/>
      <c r="C87" s="86" t="s">
        <v>69</v>
      </c>
      <c r="D87" s="86">
        <v>1596</v>
      </c>
      <c r="E87" s="86">
        <v>1538</v>
      </c>
      <c r="F87" s="86">
        <v>1711</v>
      </c>
      <c r="G87" s="86">
        <v>1565</v>
      </c>
      <c r="H87" s="86">
        <v>1628</v>
      </c>
      <c r="I87" s="86">
        <v>1334</v>
      </c>
      <c r="J87" s="86">
        <v>1216</v>
      </c>
      <c r="K87" s="86">
        <v>1460</v>
      </c>
      <c r="L87" s="86">
        <v>1419</v>
      </c>
      <c r="M87" s="86">
        <v>1574</v>
      </c>
      <c r="N87" s="85">
        <v>1464</v>
      </c>
      <c r="O87" s="85">
        <v>1430</v>
      </c>
      <c r="P87" s="118">
        <f>SUM(D87:O87)</f>
        <v>17935</v>
      </c>
    </row>
    <row r="88" spans="1:16" s="137" customFormat="1" ht="51" customHeight="1">
      <c r="A88" s="157"/>
      <c r="B88" s="168"/>
      <c r="C88" s="86" t="s">
        <v>37</v>
      </c>
      <c r="D88" s="86">
        <f>D86-D87</f>
        <v>264</v>
      </c>
      <c r="E88" s="86">
        <f aca="true" t="shared" si="50" ref="E88:O88">E86-E87</f>
        <v>142</v>
      </c>
      <c r="F88" s="86">
        <f t="shared" si="50"/>
        <v>149</v>
      </c>
      <c r="G88" s="86">
        <f t="shared" si="50"/>
        <v>235</v>
      </c>
      <c r="H88" s="86">
        <f t="shared" si="50"/>
        <v>232</v>
      </c>
      <c r="I88" s="86">
        <f t="shared" si="50"/>
        <v>466</v>
      </c>
      <c r="J88" s="86">
        <f t="shared" si="50"/>
        <v>644</v>
      </c>
      <c r="K88" s="86">
        <f t="shared" si="50"/>
        <v>400</v>
      </c>
      <c r="L88" s="86">
        <f>L86-L87</f>
        <v>381</v>
      </c>
      <c r="M88" s="86">
        <f t="shared" si="50"/>
        <v>286</v>
      </c>
      <c r="N88" s="86">
        <f t="shared" si="50"/>
        <v>336</v>
      </c>
      <c r="O88" s="86">
        <f t="shared" si="50"/>
        <v>430</v>
      </c>
      <c r="P88" s="119">
        <f>P86-P87</f>
        <v>3965</v>
      </c>
    </row>
    <row r="89" spans="1:16" s="137" customFormat="1" ht="29.25" customHeight="1">
      <c r="A89" s="157"/>
      <c r="B89" s="168"/>
      <c r="C89" s="86" t="s">
        <v>38</v>
      </c>
      <c r="D89" s="75">
        <f>D60</f>
        <v>26</v>
      </c>
      <c r="E89" s="86">
        <f aca="true" t="shared" si="51" ref="E89:O89">E60</f>
        <v>21</v>
      </c>
      <c r="F89" s="86">
        <f t="shared" si="51"/>
        <v>27</v>
      </c>
      <c r="G89" s="86">
        <f t="shared" si="51"/>
        <v>20</v>
      </c>
      <c r="H89" s="86">
        <f t="shared" si="51"/>
        <v>25</v>
      </c>
      <c r="I89" s="86">
        <f t="shared" si="51"/>
        <v>27</v>
      </c>
      <c r="J89" s="86">
        <f t="shared" si="51"/>
        <v>21</v>
      </c>
      <c r="K89" s="86">
        <f t="shared" si="51"/>
        <v>20</v>
      </c>
      <c r="L89" s="75">
        <f t="shared" si="51"/>
        <v>22</v>
      </c>
      <c r="M89" s="75">
        <f t="shared" si="51"/>
        <v>24</v>
      </c>
      <c r="N89" s="75">
        <f t="shared" si="51"/>
        <v>25</v>
      </c>
      <c r="O89" s="75">
        <f t="shared" si="51"/>
        <v>27</v>
      </c>
      <c r="P89" s="130">
        <f>SUM(D89:O89)</f>
        <v>285</v>
      </c>
    </row>
    <row r="90" spans="1:16" s="137" customFormat="1" ht="29.25" customHeight="1" thickBot="1">
      <c r="A90" s="158"/>
      <c r="B90" s="173"/>
      <c r="C90" s="139" t="s">
        <v>20</v>
      </c>
      <c r="D90" s="103">
        <f>D88/D89</f>
        <v>10.153846153846153</v>
      </c>
      <c r="E90" s="103">
        <f aca="true" t="shared" si="52" ref="E90:N90">E88/E89</f>
        <v>6.761904761904762</v>
      </c>
      <c r="F90" s="103">
        <f t="shared" si="52"/>
        <v>5.518518518518518</v>
      </c>
      <c r="G90" s="103">
        <f t="shared" si="52"/>
        <v>11.75</v>
      </c>
      <c r="H90" s="103">
        <f t="shared" si="52"/>
        <v>9.28</v>
      </c>
      <c r="I90" s="103">
        <f t="shared" si="52"/>
        <v>17.25925925925926</v>
      </c>
      <c r="J90" s="103">
        <f t="shared" si="52"/>
        <v>30.666666666666668</v>
      </c>
      <c r="K90" s="103">
        <f t="shared" si="52"/>
        <v>20</v>
      </c>
      <c r="L90" s="103">
        <f t="shared" si="52"/>
        <v>17.318181818181817</v>
      </c>
      <c r="M90" s="103">
        <f t="shared" si="52"/>
        <v>11.916666666666666</v>
      </c>
      <c r="N90" s="103">
        <f t="shared" si="52"/>
        <v>13.44</v>
      </c>
      <c r="O90" s="103">
        <f>O88/O89</f>
        <v>15.925925925925926</v>
      </c>
      <c r="P90" s="84">
        <f>P88/P89</f>
        <v>13.912280701754385</v>
      </c>
    </row>
    <row r="91" spans="1:16" ht="26.25" customHeight="1">
      <c r="A91" s="153">
        <v>26</v>
      </c>
      <c r="B91" s="165" t="s">
        <v>53</v>
      </c>
      <c r="C91" s="104" t="s">
        <v>68</v>
      </c>
      <c r="D91" s="104" t="s">
        <v>111</v>
      </c>
      <c r="E91" s="74">
        <v>1680</v>
      </c>
      <c r="F91" s="104">
        <v>1860</v>
      </c>
      <c r="G91" s="104">
        <v>1800</v>
      </c>
      <c r="H91" s="74">
        <v>1860</v>
      </c>
      <c r="I91" s="74">
        <v>1800</v>
      </c>
      <c r="J91" s="74">
        <v>1860</v>
      </c>
      <c r="K91" s="74">
        <v>1860</v>
      </c>
      <c r="L91" s="74">
        <v>1800</v>
      </c>
      <c r="M91" s="74">
        <v>1860</v>
      </c>
      <c r="N91" s="74">
        <v>1800</v>
      </c>
      <c r="O91" s="74">
        <v>1860</v>
      </c>
      <c r="P91" s="131">
        <f>SUM(D91:O91)</f>
        <v>20040</v>
      </c>
    </row>
    <row r="92" spans="1:16" ht="26.25" customHeight="1">
      <c r="A92" s="154"/>
      <c r="B92" s="160"/>
      <c r="C92" s="100" t="s">
        <v>69</v>
      </c>
      <c r="D92" s="75">
        <v>936</v>
      </c>
      <c r="E92" s="75">
        <v>755</v>
      </c>
      <c r="F92" s="75">
        <v>951</v>
      </c>
      <c r="G92" s="75">
        <v>1039</v>
      </c>
      <c r="H92" s="75">
        <v>1164</v>
      </c>
      <c r="I92" s="75">
        <v>1066</v>
      </c>
      <c r="J92" s="75">
        <v>1010</v>
      </c>
      <c r="K92" s="75">
        <v>804</v>
      </c>
      <c r="L92" s="75">
        <v>857</v>
      </c>
      <c r="M92" s="75">
        <v>846</v>
      </c>
      <c r="N92" s="75">
        <v>806</v>
      </c>
      <c r="O92" s="75">
        <v>749</v>
      </c>
      <c r="P92" s="130">
        <f>SUM(D92:O92)</f>
        <v>10983</v>
      </c>
    </row>
    <row r="93" spans="1:16" ht="44.25" customHeight="1">
      <c r="A93" s="154"/>
      <c r="B93" s="160"/>
      <c r="C93" s="100" t="s">
        <v>37</v>
      </c>
      <c r="D93" s="75">
        <f>D91-D92</f>
        <v>924</v>
      </c>
      <c r="E93" s="75">
        <f aca="true" t="shared" si="53" ref="E93:O93">E91-E92</f>
        <v>925</v>
      </c>
      <c r="F93" s="75">
        <f t="shared" si="53"/>
        <v>909</v>
      </c>
      <c r="G93" s="75">
        <f>G91-G92</f>
        <v>761</v>
      </c>
      <c r="H93" s="75">
        <f t="shared" si="53"/>
        <v>696</v>
      </c>
      <c r="I93" s="75">
        <f t="shared" si="53"/>
        <v>734</v>
      </c>
      <c r="J93" s="75">
        <f t="shared" si="53"/>
        <v>850</v>
      </c>
      <c r="K93" s="75">
        <f t="shared" si="53"/>
        <v>1056</v>
      </c>
      <c r="L93" s="75">
        <f t="shared" si="53"/>
        <v>943</v>
      </c>
      <c r="M93" s="75">
        <f t="shared" si="53"/>
        <v>1014</v>
      </c>
      <c r="N93" s="75">
        <f t="shared" si="53"/>
        <v>994</v>
      </c>
      <c r="O93" s="75">
        <f t="shared" si="53"/>
        <v>1111</v>
      </c>
      <c r="P93" s="130">
        <f>P91-P92</f>
        <v>9057</v>
      </c>
    </row>
    <row r="94" spans="1:16" ht="33" customHeight="1">
      <c r="A94" s="154"/>
      <c r="B94" s="160"/>
      <c r="C94" s="100" t="s">
        <v>38</v>
      </c>
      <c r="D94" s="75">
        <f>D63</f>
        <v>10</v>
      </c>
      <c r="E94" s="75">
        <f aca="true" t="shared" si="54" ref="E94:O94">E63</f>
        <v>16</v>
      </c>
      <c r="F94" s="75">
        <f t="shared" si="54"/>
        <v>12</v>
      </c>
      <c r="G94" s="75">
        <f t="shared" si="54"/>
        <v>16</v>
      </c>
      <c r="H94" s="75">
        <f t="shared" si="54"/>
        <v>9</v>
      </c>
      <c r="I94" s="75">
        <f t="shared" si="54"/>
        <v>22</v>
      </c>
      <c r="J94" s="75">
        <f t="shared" si="54"/>
        <v>11</v>
      </c>
      <c r="K94" s="75">
        <f t="shared" si="54"/>
        <v>15</v>
      </c>
      <c r="L94" s="75">
        <f t="shared" si="54"/>
        <v>10</v>
      </c>
      <c r="M94" s="75">
        <f t="shared" si="54"/>
        <v>11</v>
      </c>
      <c r="N94" s="75">
        <f t="shared" si="54"/>
        <v>8</v>
      </c>
      <c r="O94" s="75">
        <f t="shared" si="54"/>
        <v>16</v>
      </c>
      <c r="P94" s="130">
        <f>SUM(D94:O94)</f>
        <v>156</v>
      </c>
    </row>
    <row r="95" spans="1:16" ht="32.25" customHeight="1" thickBot="1">
      <c r="A95" s="155"/>
      <c r="B95" s="166"/>
      <c r="C95" s="109" t="s">
        <v>20</v>
      </c>
      <c r="D95" s="110">
        <f>D93/D94</f>
        <v>92.4</v>
      </c>
      <c r="E95" s="110">
        <f aca="true" t="shared" si="55" ref="E95:O95">E93/E94</f>
        <v>57.8125</v>
      </c>
      <c r="F95" s="110">
        <f t="shared" si="55"/>
        <v>75.75</v>
      </c>
      <c r="G95" s="110">
        <f t="shared" si="55"/>
        <v>47.5625</v>
      </c>
      <c r="H95" s="110">
        <f t="shared" si="55"/>
        <v>77.33333333333333</v>
      </c>
      <c r="I95" s="110">
        <f t="shared" si="55"/>
        <v>33.36363636363637</v>
      </c>
      <c r="J95" s="110">
        <f>J93/J94</f>
        <v>77.27272727272727</v>
      </c>
      <c r="K95" s="110">
        <f t="shared" si="55"/>
        <v>70.4</v>
      </c>
      <c r="L95" s="110">
        <f t="shared" si="55"/>
        <v>94.3</v>
      </c>
      <c r="M95" s="110">
        <f t="shared" si="55"/>
        <v>92.18181818181819</v>
      </c>
      <c r="N95" s="110">
        <f t="shared" si="55"/>
        <v>124.25</v>
      </c>
      <c r="O95" s="110">
        <f t="shared" si="55"/>
        <v>69.4375</v>
      </c>
      <c r="P95" s="111">
        <f>P93/P94</f>
        <v>58.05769230769231</v>
      </c>
    </row>
    <row r="96" spans="1:16" ht="30" customHeight="1">
      <c r="A96" s="153">
        <v>27</v>
      </c>
      <c r="B96" s="159" t="s">
        <v>75</v>
      </c>
      <c r="C96" s="97" t="s">
        <v>68</v>
      </c>
      <c r="D96" s="127">
        <v>11594</v>
      </c>
      <c r="E96" s="127">
        <v>10472</v>
      </c>
      <c r="F96" s="127">
        <v>11594</v>
      </c>
      <c r="G96" s="127">
        <v>11220</v>
      </c>
      <c r="H96" s="127">
        <v>11594</v>
      </c>
      <c r="I96" s="127">
        <v>11220</v>
      </c>
      <c r="J96" s="127">
        <v>11594</v>
      </c>
      <c r="K96" s="127">
        <v>11594</v>
      </c>
      <c r="L96" s="127">
        <v>11220</v>
      </c>
      <c r="M96" s="127">
        <v>11594</v>
      </c>
      <c r="N96" s="127">
        <v>11220</v>
      </c>
      <c r="O96" s="127">
        <v>11594</v>
      </c>
      <c r="P96" s="132">
        <f>SUM(D96:O96)</f>
        <v>136510</v>
      </c>
    </row>
    <row r="97" spans="1:16" ht="30" customHeight="1">
      <c r="A97" s="154"/>
      <c r="B97" s="160"/>
      <c r="C97" s="100" t="s">
        <v>69</v>
      </c>
      <c r="D97" s="75">
        <v>10412</v>
      </c>
      <c r="E97" s="75">
        <v>9372</v>
      </c>
      <c r="F97" s="75">
        <v>10360</v>
      </c>
      <c r="G97" s="75">
        <v>10036</v>
      </c>
      <c r="H97" s="75">
        <v>10446</v>
      </c>
      <c r="I97" s="75">
        <v>10109</v>
      </c>
      <c r="J97" s="75">
        <v>10313</v>
      </c>
      <c r="K97" s="75">
        <v>10315</v>
      </c>
      <c r="L97" s="75">
        <v>9884</v>
      </c>
      <c r="M97" s="75">
        <v>10353</v>
      </c>
      <c r="N97" s="75">
        <v>9646</v>
      </c>
      <c r="O97" s="75">
        <v>10227</v>
      </c>
      <c r="P97" s="130">
        <f>SUM(D97:O97)</f>
        <v>121473</v>
      </c>
    </row>
    <row r="98" spans="1:16" ht="56.25" customHeight="1">
      <c r="A98" s="154"/>
      <c r="B98" s="160"/>
      <c r="C98" s="100" t="s">
        <v>37</v>
      </c>
      <c r="D98" s="75">
        <f>D96-D97</f>
        <v>1182</v>
      </c>
      <c r="E98" s="75">
        <f aca="true" t="shared" si="56" ref="E98:O98">E96-E97</f>
        <v>1100</v>
      </c>
      <c r="F98" s="75">
        <f t="shared" si="56"/>
        <v>1234</v>
      </c>
      <c r="G98" s="75">
        <f t="shared" si="56"/>
        <v>1184</v>
      </c>
      <c r="H98" s="75">
        <f t="shared" si="56"/>
        <v>1148</v>
      </c>
      <c r="I98" s="75">
        <f t="shared" si="56"/>
        <v>1111</v>
      </c>
      <c r="J98" s="75">
        <f t="shared" si="56"/>
        <v>1281</v>
      </c>
      <c r="K98" s="75">
        <f t="shared" si="56"/>
        <v>1279</v>
      </c>
      <c r="L98" s="75">
        <f t="shared" si="56"/>
        <v>1336</v>
      </c>
      <c r="M98" s="75">
        <f t="shared" si="56"/>
        <v>1241</v>
      </c>
      <c r="N98" s="75">
        <f t="shared" si="56"/>
        <v>1574</v>
      </c>
      <c r="O98" s="75">
        <f t="shared" si="56"/>
        <v>1367</v>
      </c>
      <c r="P98" s="130">
        <f>P96-P97</f>
        <v>15037</v>
      </c>
    </row>
    <row r="99" spans="1:16" ht="30" customHeight="1">
      <c r="A99" s="154"/>
      <c r="B99" s="160"/>
      <c r="C99" s="100" t="s">
        <v>38</v>
      </c>
      <c r="D99" s="75">
        <f>D66</f>
        <v>2</v>
      </c>
      <c r="E99" s="75">
        <f aca="true" t="shared" si="57" ref="E99:O99">E66</f>
        <v>0</v>
      </c>
      <c r="F99" s="75">
        <f t="shared" si="57"/>
        <v>1</v>
      </c>
      <c r="G99" s="75">
        <f t="shared" si="57"/>
        <v>0</v>
      </c>
      <c r="H99" s="75">
        <f t="shared" si="57"/>
        <v>1</v>
      </c>
      <c r="I99" s="75">
        <f t="shared" si="57"/>
        <v>0</v>
      </c>
      <c r="J99" s="75">
        <f t="shared" si="57"/>
        <v>2</v>
      </c>
      <c r="K99" s="75">
        <f t="shared" si="57"/>
        <v>3</v>
      </c>
      <c r="L99" s="75">
        <f t="shared" si="57"/>
        <v>1</v>
      </c>
      <c r="M99" s="75">
        <f t="shared" si="57"/>
        <v>0</v>
      </c>
      <c r="N99" s="75">
        <f t="shared" si="57"/>
        <v>1</v>
      </c>
      <c r="O99" s="75">
        <f t="shared" si="57"/>
        <v>1</v>
      </c>
      <c r="P99" s="130">
        <f>SUM(D99:O99)</f>
        <v>12</v>
      </c>
    </row>
    <row r="100" spans="1:16" ht="30" customHeight="1" thickBot="1">
      <c r="A100" s="155"/>
      <c r="B100" s="161"/>
      <c r="C100" s="102" t="s">
        <v>20</v>
      </c>
      <c r="D100" s="133">
        <f>D98/D99</f>
        <v>591</v>
      </c>
      <c r="E100" s="133" t="e">
        <f aca="true" t="shared" si="58" ref="E100:O100">E98/E99</f>
        <v>#DIV/0!</v>
      </c>
      <c r="F100" s="133">
        <f t="shared" si="58"/>
        <v>1234</v>
      </c>
      <c r="G100" s="133" t="e">
        <f t="shared" si="58"/>
        <v>#DIV/0!</v>
      </c>
      <c r="H100" s="133">
        <f t="shared" si="58"/>
        <v>1148</v>
      </c>
      <c r="I100" s="133" t="e">
        <f t="shared" si="58"/>
        <v>#DIV/0!</v>
      </c>
      <c r="J100" s="133">
        <f t="shared" si="58"/>
        <v>640.5</v>
      </c>
      <c r="K100" s="133">
        <f t="shared" si="58"/>
        <v>426.3333333333333</v>
      </c>
      <c r="L100" s="133">
        <f t="shared" si="58"/>
        <v>1336</v>
      </c>
      <c r="M100" s="133" t="e">
        <f t="shared" si="58"/>
        <v>#DIV/0!</v>
      </c>
      <c r="N100" s="133">
        <f t="shared" si="58"/>
        <v>1574</v>
      </c>
      <c r="O100" s="133">
        <f t="shared" si="58"/>
        <v>1367</v>
      </c>
      <c r="P100" s="134">
        <f>P98/P99</f>
        <v>1253.0833333333333</v>
      </c>
    </row>
    <row r="101" spans="1:16" ht="30" customHeight="1">
      <c r="A101" s="153">
        <v>28</v>
      </c>
      <c r="B101" s="163" t="s">
        <v>90</v>
      </c>
      <c r="C101" s="104" t="s">
        <v>68</v>
      </c>
      <c r="D101" s="74">
        <v>372</v>
      </c>
      <c r="E101" s="74">
        <v>336</v>
      </c>
      <c r="F101" s="74">
        <v>372</v>
      </c>
      <c r="G101" s="74">
        <v>360</v>
      </c>
      <c r="H101" s="74">
        <v>372</v>
      </c>
      <c r="I101" s="74">
        <v>360</v>
      </c>
      <c r="J101" s="74">
        <v>372</v>
      </c>
      <c r="K101" s="74">
        <v>372</v>
      </c>
      <c r="L101" s="74">
        <v>360</v>
      </c>
      <c r="M101" s="74">
        <v>372</v>
      </c>
      <c r="N101" s="74">
        <v>360</v>
      </c>
      <c r="O101" s="74">
        <v>372</v>
      </c>
      <c r="P101" s="131">
        <f>SUM(D101:O101)</f>
        <v>4380</v>
      </c>
    </row>
    <row r="102" spans="1:16" ht="30" customHeight="1">
      <c r="A102" s="154"/>
      <c r="B102" s="163"/>
      <c r="C102" s="100" t="s">
        <v>69</v>
      </c>
      <c r="D102" s="75">
        <v>371</v>
      </c>
      <c r="E102" s="75">
        <v>336</v>
      </c>
      <c r="F102" s="75">
        <v>372</v>
      </c>
      <c r="G102" s="75">
        <v>360</v>
      </c>
      <c r="H102" s="75">
        <v>372</v>
      </c>
      <c r="I102" s="75">
        <v>349</v>
      </c>
      <c r="J102" s="75">
        <v>341</v>
      </c>
      <c r="K102" s="75">
        <v>329</v>
      </c>
      <c r="L102" s="75">
        <v>332</v>
      </c>
      <c r="M102" s="75">
        <v>358</v>
      </c>
      <c r="N102" s="75">
        <v>348</v>
      </c>
      <c r="O102" s="75">
        <v>360</v>
      </c>
      <c r="P102" s="130">
        <f>SUM(D102:O102)</f>
        <v>4228</v>
      </c>
    </row>
    <row r="103" spans="1:16" ht="45.75" customHeight="1">
      <c r="A103" s="154"/>
      <c r="B103" s="163"/>
      <c r="C103" s="100" t="s">
        <v>37</v>
      </c>
      <c r="D103" s="120">
        <f>D101-D102</f>
        <v>1</v>
      </c>
      <c r="E103" s="120">
        <f>E101-E102</f>
        <v>0</v>
      </c>
      <c r="F103" s="120">
        <f aca="true" t="shared" si="59" ref="F103:O103">F101-F102</f>
        <v>0</v>
      </c>
      <c r="G103" s="120">
        <f t="shared" si="59"/>
        <v>0</v>
      </c>
      <c r="H103" s="120">
        <f t="shared" si="59"/>
        <v>0</v>
      </c>
      <c r="I103" s="120">
        <f t="shared" si="59"/>
        <v>11</v>
      </c>
      <c r="J103" s="120">
        <f t="shared" si="59"/>
        <v>31</v>
      </c>
      <c r="K103" s="120">
        <f t="shared" si="59"/>
        <v>43</v>
      </c>
      <c r="L103" s="120">
        <f t="shared" si="59"/>
        <v>28</v>
      </c>
      <c r="M103" s="120">
        <f t="shared" si="59"/>
        <v>14</v>
      </c>
      <c r="N103" s="120">
        <f t="shared" si="59"/>
        <v>12</v>
      </c>
      <c r="O103" s="120">
        <f t="shared" si="59"/>
        <v>12</v>
      </c>
      <c r="P103" s="121">
        <f>P101-P102</f>
        <v>152</v>
      </c>
    </row>
    <row r="104" spans="1:16" ht="30" customHeight="1">
      <c r="A104" s="154"/>
      <c r="B104" s="163"/>
      <c r="C104" s="100" t="s">
        <v>38</v>
      </c>
      <c r="D104" s="120">
        <v>0</v>
      </c>
      <c r="E104" s="120">
        <v>0</v>
      </c>
      <c r="F104" s="120">
        <v>0</v>
      </c>
      <c r="G104" s="120">
        <v>0</v>
      </c>
      <c r="H104" s="120">
        <v>0</v>
      </c>
      <c r="I104" s="120">
        <v>1</v>
      </c>
      <c r="J104" s="120">
        <v>0</v>
      </c>
      <c r="K104" s="120">
        <v>0</v>
      </c>
      <c r="L104" s="120">
        <v>1</v>
      </c>
      <c r="M104" s="120">
        <v>0</v>
      </c>
      <c r="N104" s="120">
        <v>0</v>
      </c>
      <c r="O104" s="120">
        <v>0</v>
      </c>
      <c r="P104" s="121">
        <f>SUM(D104:O104)</f>
        <v>2</v>
      </c>
    </row>
    <row r="105" spans="1:16" ht="30" customHeight="1" thickBot="1">
      <c r="A105" s="154"/>
      <c r="B105" s="165"/>
      <c r="C105" s="100" t="s">
        <v>20</v>
      </c>
      <c r="D105" s="75" t="e">
        <f aca="true" t="shared" si="60" ref="D105:O105">D103/D104</f>
        <v>#DIV/0!</v>
      </c>
      <c r="E105" s="120" t="e">
        <f>E103/E104</f>
        <v>#DIV/0!</v>
      </c>
      <c r="F105" s="75" t="e">
        <f t="shared" si="60"/>
        <v>#DIV/0!</v>
      </c>
      <c r="G105" s="75" t="e">
        <f t="shared" si="60"/>
        <v>#DIV/0!</v>
      </c>
      <c r="H105" s="75" t="e">
        <f t="shared" si="60"/>
        <v>#DIV/0!</v>
      </c>
      <c r="I105" s="75">
        <f t="shared" si="60"/>
        <v>11</v>
      </c>
      <c r="J105" s="75" t="e">
        <f t="shared" si="60"/>
        <v>#DIV/0!</v>
      </c>
      <c r="K105" s="75" t="e">
        <f t="shared" si="60"/>
        <v>#DIV/0!</v>
      </c>
      <c r="L105" s="75">
        <f t="shared" si="60"/>
        <v>28</v>
      </c>
      <c r="M105" s="75" t="e">
        <f t="shared" si="60"/>
        <v>#DIV/0!</v>
      </c>
      <c r="N105" s="75">
        <v>0</v>
      </c>
      <c r="O105" s="75" t="e">
        <f t="shared" si="60"/>
        <v>#DIV/0!</v>
      </c>
      <c r="P105" s="130">
        <f>P103/P104</f>
        <v>76</v>
      </c>
    </row>
    <row r="106" spans="1:16" ht="51" customHeight="1">
      <c r="A106" s="153">
        <v>29</v>
      </c>
      <c r="B106" s="162" t="s">
        <v>107</v>
      </c>
      <c r="C106" s="97" t="s">
        <v>39</v>
      </c>
      <c r="D106" s="127">
        <f>SUM(D112,D115,D118)</f>
        <v>4189</v>
      </c>
      <c r="E106" s="127">
        <f aca="true" t="shared" si="61" ref="E106:O106">SUM(E112,E115,E118)</f>
        <v>3648</v>
      </c>
      <c r="F106" s="127">
        <f t="shared" si="61"/>
        <v>4274</v>
      </c>
      <c r="G106" s="127">
        <f t="shared" si="61"/>
        <v>4188</v>
      </c>
      <c r="H106" s="127">
        <f t="shared" si="61"/>
        <v>4313</v>
      </c>
      <c r="I106" s="127">
        <f t="shared" si="61"/>
        <v>3790</v>
      </c>
      <c r="J106" s="127">
        <f t="shared" si="61"/>
        <v>3695</v>
      </c>
      <c r="K106" s="127">
        <f t="shared" si="61"/>
        <v>3832</v>
      </c>
      <c r="L106" s="127">
        <f t="shared" si="61"/>
        <v>3872</v>
      </c>
      <c r="M106" s="127">
        <f t="shared" si="61"/>
        <v>4172</v>
      </c>
      <c r="N106" s="127">
        <f t="shared" si="61"/>
        <v>3977</v>
      </c>
      <c r="O106" s="127">
        <f t="shared" si="61"/>
        <v>3735</v>
      </c>
      <c r="P106" s="132">
        <f>SUM(D106:O106)</f>
        <v>47685</v>
      </c>
    </row>
    <row r="107" spans="1:16" ht="51" customHeight="1">
      <c r="A107" s="154"/>
      <c r="B107" s="163"/>
      <c r="C107" s="100" t="s">
        <v>40</v>
      </c>
      <c r="D107" s="75">
        <f>SUM(D113,D116,D119)</f>
        <v>3720</v>
      </c>
      <c r="E107" s="75">
        <f aca="true" t="shared" si="62" ref="E107:O107">SUM(E113,E116,E119)</f>
        <v>5040</v>
      </c>
      <c r="F107" s="75">
        <f t="shared" si="62"/>
        <v>5580</v>
      </c>
      <c r="G107" s="75">
        <f t="shared" si="62"/>
        <v>5400</v>
      </c>
      <c r="H107" s="75">
        <f t="shared" si="62"/>
        <v>5580</v>
      </c>
      <c r="I107" s="75">
        <f t="shared" si="62"/>
        <v>5400</v>
      </c>
      <c r="J107" s="75">
        <f t="shared" si="62"/>
        <v>5580</v>
      </c>
      <c r="K107" s="75">
        <f t="shared" si="62"/>
        <v>5580</v>
      </c>
      <c r="L107" s="75">
        <f t="shared" si="62"/>
        <v>5400</v>
      </c>
      <c r="M107" s="75">
        <f t="shared" si="62"/>
        <v>5580</v>
      </c>
      <c r="N107" s="75">
        <f t="shared" si="62"/>
        <v>5400</v>
      </c>
      <c r="O107" s="75">
        <f t="shared" si="62"/>
        <v>5580</v>
      </c>
      <c r="P107" s="130">
        <f>SUM(D107:O107)</f>
        <v>63840</v>
      </c>
    </row>
    <row r="108" spans="1:16" ht="51" customHeight="1" thickBot="1">
      <c r="A108" s="155"/>
      <c r="B108" s="164"/>
      <c r="C108" s="102" t="s">
        <v>20</v>
      </c>
      <c r="D108" s="103">
        <f>D106*100/D107</f>
        <v>112.60752688172043</v>
      </c>
      <c r="E108" s="103">
        <f aca="true" t="shared" si="63" ref="E108:M108">E106*100/E107</f>
        <v>72.38095238095238</v>
      </c>
      <c r="F108" s="103">
        <f t="shared" si="63"/>
        <v>76.59498207885305</v>
      </c>
      <c r="G108" s="103">
        <f t="shared" si="63"/>
        <v>77.55555555555556</v>
      </c>
      <c r="H108" s="103">
        <f t="shared" si="63"/>
        <v>77.29390681003584</v>
      </c>
      <c r="I108" s="103">
        <f t="shared" si="63"/>
        <v>70.18518518518519</v>
      </c>
      <c r="J108" s="103">
        <f t="shared" si="63"/>
        <v>66.21863799283155</v>
      </c>
      <c r="K108" s="103">
        <f t="shared" si="63"/>
        <v>68.67383512544802</v>
      </c>
      <c r="L108" s="103">
        <f t="shared" si="63"/>
        <v>71.70370370370371</v>
      </c>
      <c r="M108" s="103">
        <f t="shared" si="63"/>
        <v>74.76702508960574</v>
      </c>
      <c r="N108" s="103">
        <f>N106*100/N107</f>
        <v>73.64814814814815</v>
      </c>
      <c r="O108" s="103">
        <f>O106*100/O107</f>
        <v>66.93548387096774</v>
      </c>
      <c r="P108" s="84">
        <f>P106*100/P107</f>
        <v>74.69454887218045</v>
      </c>
    </row>
    <row r="109" spans="1:16" ht="36" customHeight="1">
      <c r="A109" s="153">
        <v>30</v>
      </c>
      <c r="B109" s="162" t="s">
        <v>60</v>
      </c>
      <c r="C109" s="97" t="s">
        <v>39</v>
      </c>
      <c r="D109" s="127">
        <f aca="true" t="shared" si="64" ref="D109:I109">SUM(D82,D87)</f>
        <v>3253</v>
      </c>
      <c r="E109" s="127">
        <f t="shared" si="64"/>
        <v>2893</v>
      </c>
      <c r="F109" s="127">
        <f t="shared" si="64"/>
        <v>3323</v>
      </c>
      <c r="G109" s="127">
        <f t="shared" si="64"/>
        <v>3149</v>
      </c>
      <c r="H109" s="127">
        <f t="shared" si="64"/>
        <v>3149</v>
      </c>
      <c r="I109" s="127">
        <f t="shared" si="64"/>
        <v>2724</v>
      </c>
      <c r="J109" s="127">
        <f aca="true" t="shared" si="65" ref="J109:O109">SUM(J82,J87)</f>
        <v>2685</v>
      </c>
      <c r="K109" s="127">
        <f t="shared" si="65"/>
        <v>3028</v>
      </c>
      <c r="L109" s="127">
        <f t="shared" si="65"/>
        <v>3015</v>
      </c>
      <c r="M109" s="127">
        <f t="shared" si="65"/>
        <v>3326</v>
      </c>
      <c r="N109" s="127">
        <f t="shared" si="65"/>
        <v>3171</v>
      </c>
      <c r="O109" s="127">
        <f t="shared" si="65"/>
        <v>2986</v>
      </c>
      <c r="P109" s="132">
        <f>SUM(D109:O109)</f>
        <v>36702</v>
      </c>
    </row>
    <row r="110" spans="1:16" ht="36" customHeight="1">
      <c r="A110" s="154"/>
      <c r="B110" s="163"/>
      <c r="C110" s="100" t="s">
        <v>40</v>
      </c>
      <c r="D110" s="75">
        <f>SUM(D81,D86)</f>
        <v>3720</v>
      </c>
      <c r="E110" s="75">
        <f>SUM(E81,E86)</f>
        <v>3360</v>
      </c>
      <c r="F110" s="75">
        <f>SUM(F81,F86)</f>
        <v>3720</v>
      </c>
      <c r="G110" s="75">
        <f>SUM(G81,G86)</f>
        <v>3600</v>
      </c>
      <c r="H110" s="75">
        <f>SUM(H81,H86)</f>
        <v>3720</v>
      </c>
      <c r="I110" s="75">
        <f aca="true" t="shared" si="66" ref="I110:O110">SUM(I81,I86)</f>
        <v>3600</v>
      </c>
      <c r="J110" s="75">
        <f t="shared" si="66"/>
        <v>3720</v>
      </c>
      <c r="K110" s="75">
        <f t="shared" si="66"/>
        <v>3720</v>
      </c>
      <c r="L110" s="75">
        <f t="shared" si="66"/>
        <v>3600</v>
      </c>
      <c r="M110" s="75">
        <f t="shared" si="66"/>
        <v>3720</v>
      </c>
      <c r="N110" s="75">
        <f t="shared" si="66"/>
        <v>3600</v>
      </c>
      <c r="O110" s="75">
        <f t="shared" si="66"/>
        <v>3720</v>
      </c>
      <c r="P110" s="130">
        <f>SUM(D110:O110)</f>
        <v>43800</v>
      </c>
    </row>
    <row r="111" spans="1:16" ht="36" customHeight="1" thickBot="1">
      <c r="A111" s="155"/>
      <c r="B111" s="164"/>
      <c r="C111" s="102" t="s">
        <v>20</v>
      </c>
      <c r="D111" s="103">
        <f>D109*100/D110</f>
        <v>87.44623655913979</v>
      </c>
      <c r="E111" s="103">
        <f aca="true" t="shared" si="67" ref="E111:O111">E109*100/E110</f>
        <v>86.10119047619048</v>
      </c>
      <c r="F111" s="103">
        <f t="shared" si="67"/>
        <v>89.32795698924731</v>
      </c>
      <c r="G111" s="103">
        <f t="shared" si="67"/>
        <v>87.47222222222223</v>
      </c>
      <c r="H111" s="103">
        <f t="shared" si="67"/>
        <v>84.65053763440861</v>
      </c>
      <c r="I111" s="103">
        <f t="shared" si="67"/>
        <v>75.66666666666667</v>
      </c>
      <c r="J111" s="103">
        <f t="shared" si="67"/>
        <v>72.1774193548387</v>
      </c>
      <c r="K111" s="103">
        <f t="shared" si="67"/>
        <v>81.39784946236558</v>
      </c>
      <c r="L111" s="103">
        <f t="shared" si="67"/>
        <v>83.75</v>
      </c>
      <c r="M111" s="103">
        <f t="shared" si="67"/>
        <v>89.40860215053763</v>
      </c>
      <c r="N111" s="103">
        <f>N109*100/N110</f>
        <v>88.08333333333333</v>
      </c>
      <c r="O111" s="103">
        <f t="shared" si="67"/>
        <v>80.26881720430107</v>
      </c>
      <c r="P111" s="84">
        <f>P109*100/P110</f>
        <v>83.79452054794521</v>
      </c>
    </row>
    <row r="112" spans="1:16" ht="36" customHeight="1">
      <c r="A112" s="153">
        <v>31</v>
      </c>
      <c r="B112" s="165" t="s">
        <v>59</v>
      </c>
      <c r="C112" s="104" t="s">
        <v>39</v>
      </c>
      <c r="D112" s="74">
        <f>D82</f>
        <v>1657</v>
      </c>
      <c r="E112" s="74">
        <f>E82</f>
        <v>1355</v>
      </c>
      <c r="F112" s="74">
        <f>F82</f>
        <v>1612</v>
      </c>
      <c r="G112" s="74">
        <f>G82</f>
        <v>1584</v>
      </c>
      <c r="H112" s="74">
        <f>H82</f>
        <v>1521</v>
      </c>
      <c r="I112" s="74">
        <f aca="true" t="shared" si="68" ref="I112:O112">I82</f>
        <v>1390</v>
      </c>
      <c r="J112" s="74">
        <f t="shared" si="68"/>
        <v>1469</v>
      </c>
      <c r="K112" s="74">
        <f t="shared" si="68"/>
        <v>1568</v>
      </c>
      <c r="L112" s="74">
        <f t="shared" si="68"/>
        <v>1596</v>
      </c>
      <c r="M112" s="74">
        <f t="shared" si="68"/>
        <v>1752</v>
      </c>
      <c r="N112" s="74">
        <f t="shared" si="68"/>
        <v>1707</v>
      </c>
      <c r="O112" s="74">
        <f t="shared" si="68"/>
        <v>1556</v>
      </c>
      <c r="P112" s="131">
        <f>SUM(D112:O112)</f>
        <v>18767</v>
      </c>
    </row>
    <row r="113" spans="1:16" ht="36" customHeight="1">
      <c r="A113" s="154"/>
      <c r="B113" s="160"/>
      <c r="C113" s="100" t="s">
        <v>40</v>
      </c>
      <c r="D113" s="75">
        <f>D81</f>
        <v>1860</v>
      </c>
      <c r="E113" s="75">
        <f>E81</f>
        <v>1680</v>
      </c>
      <c r="F113" s="75">
        <f>F81</f>
        <v>1860</v>
      </c>
      <c r="G113" s="75">
        <f>G81</f>
        <v>1800</v>
      </c>
      <c r="H113" s="75">
        <f>H81</f>
        <v>1860</v>
      </c>
      <c r="I113" s="75">
        <f aca="true" t="shared" si="69" ref="I113:O113">I81</f>
        <v>1800</v>
      </c>
      <c r="J113" s="75">
        <f t="shared" si="69"/>
        <v>1860</v>
      </c>
      <c r="K113" s="75">
        <f t="shared" si="69"/>
        <v>1860</v>
      </c>
      <c r="L113" s="75">
        <f t="shared" si="69"/>
        <v>1800</v>
      </c>
      <c r="M113" s="75">
        <f t="shared" si="69"/>
        <v>1860</v>
      </c>
      <c r="N113" s="75">
        <f t="shared" si="69"/>
        <v>1800</v>
      </c>
      <c r="O113" s="75">
        <f t="shared" si="69"/>
        <v>1860</v>
      </c>
      <c r="P113" s="130">
        <f>SUM(D113:O113)</f>
        <v>21900</v>
      </c>
    </row>
    <row r="114" spans="1:16" ht="36" customHeight="1" thickBot="1">
      <c r="A114" s="155"/>
      <c r="B114" s="166"/>
      <c r="C114" s="109" t="s">
        <v>20</v>
      </c>
      <c r="D114" s="110">
        <f>D112*100/D113</f>
        <v>89.08602150537635</v>
      </c>
      <c r="E114" s="110">
        <f>E112*100/E113</f>
        <v>80.6547619047619</v>
      </c>
      <c r="F114" s="110">
        <f aca="true" t="shared" si="70" ref="F114:O114">F112*100/F113</f>
        <v>86.66666666666667</v>
      </c>
      <c r="G114" s="110">
        <f t="shared" si="70"/>
        <v>88</v>
      </c>
      <c r="H114" s="110">
        <f t="shared" si="70"/>
        <v>81.7741935483871</v>
      </c>
      <c r="I114" s="110">
        <f t="shared" si="70"/>
        <v>77.22222222222223</v>
      </c>
      <c r="J114" s="110">
        <f t="shared" si="70"/>
        <v>78.97849462365592</v>
      </c>
      <c r="K114" s="110">
        <f t="shared" si="70"/>
        <v>84.3010752688172</v>
      </c>
      <c r="L114" s="140">
        <f t="shared" si="70"/>
        <v>88.66666666666667</v>
      </c>
      <c r="M114" s="110">
        <f t="shared" si="70"/>
        <v>94.19354838709677</v>
      </c>
      <c r="N114" s="110">
        <f t="shared" si="70"/>
        <v>94.83333333333333</v>
      </c>
      <c r="O114" s="110">
        <f t="shared" si="70"/>
        <v>83.65591397849462</v>
      </c>
      <c r="P114" s="111">
        <f>P112*100/P113</f>
        <v>85.69406392694064</v>
      </c>
    </row>
    <row r="115" spans="1:16" ht="43.5" customHeight="1">
      <c r="A115" s="153">
        <v>32</v>
      </c>
      <c r="B115" s="159" t="s">
        <v>58</v>
      </c>
      <c r="C115" s="97" t="s">
        <v>39</v>
      </c>
      <c r="D115" s="127">
        <f>D87</f>
        <v>1596</v>
      </c>
      <c r="E115" s="127">
        <f>E87</f>
        <v>1538</v>
      </c>
      <c r="F115" s="127">
        <f>F87</f>
        <v>1711</v>
      </c>
      <c r="G115" s="127">
        <f>G87</f>
        <v>1565</v>
      </c>
      <c r="H115" s="127">
        <f>H87</f>
        <v>1628</v>
      </c>
      <c r="I115" s="127">
        <f aca="true" t="shared" si="71" ref="I115:O115">I87</f>
        <v>1334</v>
      </c>
      <c r="J115" s="127">
        <f t="shared" si="71"/>
        <v>1216</v>
      </c>
      <c r="K115" s="127">
        <f t="shared" si="71"/>
        <v>1460</v>
      </c>
      <c r="L115" s="127">
        <f t="shared" si="71"/>
        <v>1419</v>
      </c>
      <c r="M115" s="127">
        <f t="shared" si="71"/>
        <v>1574</v>
      </c>
      <c r="N115" s="127">
        <f t="shared" si="71"/>
        <v>1464</v>
      </c>
      <c r="O115" s="127">
        <f t="shared" si="71"/>
        <v>1430</v>
      </c>
      <c r="P115" s="132">
        <f>SUM(D115:O115)</f>
        <v>17935</v>
      </c>
    </row>
    <row r="116" spans="1:16" ht="43.5" customHeight="1">
      <c r="A116" s="154"/>
      <c r="B116" s="160"/>
      <c r="C116" s="100" t="s">
        <v>40</v>
      </c>
      <c r="D116" s="75">
        <f>D86</f>
        <v>1860</v>
      </c>
      <c r="E116" s="75">
        <f>E86</f>
        <v>1680</v>
      </c>
      <c r="F116" s="75">
        <f>F86</f>
        <v>1860</v>
      </c>
      <c r="G116" s="75">
        <f>G86</f>
        <v>1800</v>
      </c>
      <c r="H116" s="75">
        <f>H86</f>
        <v>1860</v>
      </c>
      <c r="I116" s="75">
        <f aca="true" t="shared" si="72" ref="I116:O116">I86</f>
        <v>1800</v>
      </c>
      <c r="J116" s="75">
        <f t="shared" si="72"/>
        <v>1860</v>
      </c>
      <c r="K116" s="75">
        <f t="shared" si="72"/>
        <v>1860</v>
      </c>
      <c r="L116" s="75">
        <f t="shared" si="72"/>
        <v>1800</v>
      </c>
      <c r="M116" s="75">
        <f t="shared" si="72"/>
        <v>1860</v>
      </c>
      <c r="N116" s="75">
        <f t="shared" si="72"/>
        <v>1800</v>
      </c>
      <c r="O116" s="75">
        <f t="shared" si="72"/>
        <v>1860</v>
      </c>
      <c r="P116" s="130">
        <f>SUM(D116:O116)</f>
        <v>21900</v>
      </c>
    </row>
    <row r="117" spans="1:16" ht="43.5" customHeight="1" thickBot="1">
      <c r="A117" s="155"/>
      <c r="B117" s="161"/>
      <c r="C117" s="102" t="s">
        <v>20</v>
      </c>
      <c r="D117" s="103">
        <f>D115*100/D116</f>
        <v>85.80645161290323</v>
      </c>
      <c r="E117" s="103">
        <f aca="true" t="shared" si="73" ref="E117:O117">E115*100/E116</f>
        <v>91.54761904761905</v>
      </c>
      <c r="F117" s="103">
        <f t="shared" si="73"/>
        <v>91.98924731182795</v>
      </c>
      <c r="G117" s="103">
        <f t="shared" si="73"/>
        <v>86.94444444444444</v>
      </c>
      <c r="H117" s="103">
        <f t="shared" si="73"/>
        <v>87.52688172043011</v>
      </c>
      <c r="I117" s="103">
        <f t="shared" si="73"/>
        <v>74.11111111111111</v>
      </c>
      <c r="J117" s="103">
        <f t="shared" si="73"/>
        <v>65.3763440860215</v>
      </c>
      <c r="K117" s="103">
        <f t="shared" si="73"/>
        <v>78.49462365591398</v>
      </c>
      <c r="L117" s="103">
        <f t="shared" si="73"/>
        <v>78.83333333333333</v>
      </c>
      <c r="M117" s="103">
        <f t="shared" si="73"/>
        <v>84.6236559139785</v>
      </c>
      <c r="N117" s="103">
        <f t="shared" si="73"/>
        <v>81.33333333333333</v>
      </c>
      <c r="O117" s="103">
        <f t="shared" si="73"/>
        <v>76.88172043010752</v>
      </c>
      <c r="P117" s="84">
        <f>P115/P116*100</f>
        <v>81.89497716894977</v>
      </c>
    </row>
    <row r="118" spans="1:16" ht="42.75" customHeight="1">
      <c r="A118" s="153">
        <v>33</v>
      </c>
      <c r="B118" s="165" t="s">
        <v>54</v>
      </c>
      <c r="C118" s="104" t="s">
        <v>39</v>
      </c>
      <c r="D118" s="74">
        <f>D92</f>
        <v>936</v>
      </c>
      <c r="E118" s="74">
        <f>E92</f>
        <v>755</v>
      </c>
      <c r="F118" s="74">
        <f>F92</f>
        <v>951</v>
      </c>
      <c r="G118" s="74">
        <f>G92</f>
        <v>1039</v>
      </c>
      <c r="H118" s="74">
        <f>H92</f>
        <v>1164</v>
      </c>
      <c r="I118" s="74">
        <f aca="true" t="shared" si="74" ref="I118:O118">I92</f>
        <v>1066</v>
      </c>
      <c r="J118" s="74">
        <f t="shared" si="74"/>
        <v>1010</v>
      </c>
      <c r="K118" s="74">
        <f t="shared" si="74"/>
        <v>804</v>
      </c>
      <c r="L118" s="74">
        <f t="shared" si="74"/>
        <v>857</v>
      </c>
      <c r="M118" s="74">
        <f t="shared" si="74"/>
        <v>846</v>
      </c>
      <c r="N118" s="74">
        <f t="shared" si="74"/>
        <v>806</v>
      </c>
      <c r="O118" s="74">
        <f t="shared" si="74"/>
        <v>749</v>
      </c>
      <c r="P118" s="131">
        <f>SUM(D118:O118)</f>
        <v>10983</v>
      </c>
    </row>
    <row r="119" spans="1:16" ht="42.75" customHeight="1">
      <c r="A119" s="154"/>
      <c r="B119" s="160"/>
      <c r="C119" s="100" t="s">
        <v>40</v>
      </c>
      <c r="D119" s="75" t="str">
        <f>D91</f>
        <v>1860</v>
      </c>
      <c r="E119" s="75">
        <f>E91</f>
        <v>1680</v>
      </c>
      <c r="F119" s="75">
        <f>F91</f>
        <v>1860</v>
      </c>
      <c r="G119" s="75">
        <f>G91</f>
        <v>1800</v>
      </c>
      <c r="H119" s="75">
        <f>H91</f>
        <v>1860</v>
      </c>
      <c r="I119" s="75">
        <f aca="true" t="shared" si="75" ref="I119:O119">I91</f>
        <v>1800</v>
      </c>
      <c r="J119" s="75">
        <f t="shared" si="75"/>
        <v>1860</v>
      </c>
      <c r="K119" s="75">
        <f t="shared" si="75"/>
        <v>1860</v>
      </c>
      <c r="L119" s="75">
        <f t="shared" si="75"/>
        <v>1800</v>
      </c>
      <c r="M119" s="75">
        <f t="shared" si="75"/>
        <v>1860</v>
      </c>
      <c r="N119" s="75">
        <f t="shared" si="75"/>
        <v>1800</v>
      </c>
      <c r="O119" s="75">
        <f t="shared" si="75"/>
        <v>1860</v>
      </c>
      <c r="P119" s="130">
        <f>SUM(D119:O119)</f>
        <v>20040</v>
      </c>
    </row>
    <row r="120" spans="1:16" ht="42.75" customHeight="1" thickBot="1">
      <c r="A120" s="155"/>
      <c r="B120" s="166"/>
      <c r="C120" s="109" t="s">
        <v>20</v>
      </c>
      <c r="D120" s="110">
        <f>D118*100/D119</f>
        <v>50.32258064516129</v>
      </c>
      <c r="E120" s="110">
        <f aca="true" t="shared" si="76" ref="E120:O120">E118*100/E119</f>
        <v>44.94047619047619</v>
      </c>
      <c r="F120" s="110">
        <f t="shared" si="76"/>
        <v>51.12903225806452</v>
      </c>
      <c r="G120" s="110">
        <f t="shared" si="76"/>
        <v>57.72222222222222</v>
      </c>
      <c r="H120" s="110">
        <f t="shared" si="76"/>
        <v>62.58064516129032</v>
      </c>
      <c r="I120" s="110">
        <f t="shared" si="76"/>
        <v>59.22222222222222</v>
      </c>
      <c r="J120" s="110">
        <f t="shared" si="76"/>
        <v>54.30107526881721</v>
      </c>
      <c r="K120" s="110">
        <f t="shared" si="76"/>
        <v>43.225806451612904</v>
      </c>
      <c r="L120" s="140">
        <f t="shared" si="76"/>
        <v>47.611111111111114</v>
      </c>
      <c r="M120" s="110">
        <f t="shared" si="76"/>
        <v>45.483870967741936</v>
      </c>
      <c r="N120" s="110">
        <f t="shared" si="76"/>
        <v>44.77777777777778</v>
      </c>
      <c r="O120" s="110">
        <f t="shared" si="76"/>
        <v>40.26881720430107</v>
      </c>
      <c r="P120" s="111">
        <f>P118*100/P119</f>
        <v>54.80538922155689</v>
      </c>
    </row>
    <row r="121" spans="1:16" ht="47.25" customHeight="1">
      <c r="A121" s="153">
        <v>34</v>
      </c>
      <c r="B121" s="159" t="s">
        <v>76</v>
      </c>
      <c r="C121" s="97" t="s">
        <v>39</v>
      </c>
      <c r="D121" s="127">
        <f>D97</f>
        <v>10412</v>
      </c>
      <c r="E121" s="127">
        <f>E97</f>
        <v>9372</v>
      </c>
      <c r="F121" s="127">
        <f>F97</f>
        <v>10360</v>
      </c>
      <c r="G121" s="127">
        <f>G97</f>
        <v>10036</v>
      </c>
      <c r="H121" s="127">
        <f>H97</f>
        <v>10446</v>
      </c>
      <c r="I121" s="127">
        <f aca="true" t="shared" si="77" ref="I121:O121">I97</f>
        <v>10109</v>
      </c>
      <c r="J121" s="127">
        <f t="shared" si="77"/>
        <v>10313</v>
      </c>
      <c r="K121" s="127">
        <f t="shared" si="77"/>
        <v>10315</v>
      </c>
      <c r="L121" s="127">
        <f t="shared" si="77"/>
        <v>9884</v>
      </c>
      <c r="M121" s="127">
        <f t="shared" si="77"/>
        <v>10353</v>
      </c>
      <c r="N121" s="127">
        <f t="shared" si="77"/>
        <v>9646</v>
      </c>
      <c r="O121" s="127">
        <f t="shared" si="77"/>
        <v>10227</v>
      </c>
      <c r="P121" s="132">
        <f>SUM(D121:O121)</f>
        <v>121473</v>
      </c>
    </row>
    <row r="122" spans="1:16" ht="47.25" customHeight="1">
      <c r="A122" s="154"/>
      <c r="B122" s="160"/>
      <c r="C122" s="100" t="s">
        <v>40</v>
      </c>
      <c r="D122" s="75">
        <f>D96</f>
        <v>11594</v>
      </c>
      <c r="E122" s="75">
        <f>E96</f>
        <v>10472</v>
      </c>
      <c r="F122" s="75">
        <f>F96</f>
        <v>11594</v>
      </c>
      <c r="G122" s="75">
        <f>G96</f>
        <v>11220</v>
      </c>
      <c r="H122" s="75">
        <f>H96</f>
        <v>11594</v>
      </c>
      <c r="I122" s="75">
        <f aca="true" t="shared" si="78" ref="I122:O122">I96</f>
        <v>11220</v>
      </c>
      <c r="J122" s="75">
        <f t="shared" si="78"/>
        <v>11594</v>
      </c>
      <c r="K122" s="75">
        <f t="shared" si="78"/>
        <v>11594</v>
      </c>
      <c r="L122" s="75">
        <f t="shared" si="78"/>
        <v>11220</v>
      </c>
      <c r="M122" s="75">
        <f t="shared" si="78"/>
        <v>11594</v>
      </c>
      <c r="N122" s="75">
        <f t="shared" si="78"/>
        <v>11220</v>
      </c>
      <c r="O122" s="75">
        <f t="shared" si="78"/>
        <v>11594</v>
      </c>
      <c r="P122" s="130">
        <f>SUM(D122:O122)</f>
        <v>136510</v>
      </c>
    </row>
    <row r="123" spans="1:16" ht="47.25" customHeight="1" thickBot="1">
      <c r="A123" s="155"/>
      <c r="B123" s="161"/>
      <c r="C123" s="102" t="s">
        <v>20</v>
      </c>
      <c r="D123" s="103">
        <f>D121*100/D122</f>
        <v>89.80507158875281</v>
      </c>
      <c r="E123" s="103">
        <f aca="true" t="shared" si="79" ref="E123:O123">E121*100/E122</f>
        <v>89.49579831932773</v>
      </c>
      <c r="F123" s="103">
        <f t="shared" si="79"/>
        <v>89.35656373986545</v>
      </c>
      <c r="G123" s="103">
        <f t="shared" si="79"/>
        <v>89.44741532976828</v>
      </c>
      <c r="H123" s="103">
        <f t="shared" si="79"/>
        <v>90.09832672071761</v>
      </c>
      <c r="I123" s="103">
        <f t="shared" si="79"/>
        <v>90.09803921568627</v>
      </c>
      <c r="J123" s="103">
        <f t="shared" si="79"/>
        <v>88.9511816456788</v>
      </c>
      <c r="K123" s="103">
        <f t="shared" si="79"/>
        <v>88.96843194755908</v>
      </c>
      <c r="L123" s="141">
        <f t="shared" si="79"/>
        <v>88.09269162210339</v>
      </c>
      <c r="M123" s="103">
        <f t="shared" si="79"/>
        <v>89.29618768328446</v>
      </c>
      <c r="N123" s="103">
        <f t="shared" si="79"/>
        <v>85.97147950089126</v>
      </c>
      <c r="O123" s="103">
        <f t="shared" si="79"/>
        <v>88.20941866482663</v>
      </c>
      <c r="P123" s="84">
        <f>P121*100/P122</f>
        <v>88.98468976631749</v>
      </c>
    </row>
    <row r="124" spans="1:16" ht="42.75" customHeight="1">
      <c r="A124" s="153">
        <v>35</v>
      </c>
      <c r="B124" s="165" t="s">
        <v>91</v>
      </c>
      <c r="C124" s="104" t="s">
        <v>39</v>
      </c>
      <c r="D124" s="74">
        <f>D102</f>
        <v>371</v>
      </c>
      <c r="E124" s="74">
        <f>E102</f>
        <v>336</v>
      </c>
      <c r="F124" s="74">
        <f>F102</f>
        <v>372</v>
      </c>
      <c r="G124" s="74">
        <f>G102</f>
        <v>360</v>
      </c>
      <c r="H124" s="74">
        <f>H102</f>
        <v>372</v>
      </c>
      <c r="I124" s="74">
        <f aca="true" t="shared" si="80" ref="I124:O124">I102</f>
        <v>349</v>
      </c>
      <c r="J124" s="74">
        <f t="shared" si="80"/>
        <v>341</v>
      </c>
      <c r="K124" s="74">
        <f t="shared" si="80"/>
        <v>329</v>
      </c>
      <c r="L124" s="74">
        <f t="shared" si="80"/>
        <v>332</v>
      </c>
      <c r="M124" s="74">
        <f t="shared" si="80"/>
        <v>358</v>
      </c>
      <c r="N124" s="74">
        <f t="shared" si="80"/>
        <v>348</v>
      </c>
      <c r="O124" s="74">
        <f t="shared" si="80"/>
        <v>360</v>
      </c>
      <c r="P124" s="131">
        <f>SUM(D124:O124)</f>
        <v>4228</v>
      </c>
    </row>
    <row r="125" spans="1:16" ht="42.75" customHeight="1">
      <c r="A125" s="154"/>
      <c r="B125" s="160"/>
      <c r="C125" s="100" t="s">
        <v>40</v>
      </c>
      <c r="D125" s="75">
        <f>D101</f>
        <v>372</v>
      </c>
      <c r="E125" s="75">
        <f>E101</f>
        <v>336</v>
      </c>
      <c r="F125" s="75">
        <f>F101</f>
        <v>372</v>
      </c>
      <c r="G125" s="75">
        <f>G101</f>
        <v>360</v>
      </c>
      <c r="H125" s="75">
        <f>H101</f>
        <v>372</v>
      </c>
      <c r="I125" s="75">
        <f aca="true" t="shared" si="81" ref="I125:O125">I101</f>
        <v>360</v>
      </c>
      <c r="J125" s="75">
        <f t="shared" si="81"/>
        <v>372</v>
      </c>
      <c r="K125" s="75">
        <f t="shared" si="81"/>
        <v>372</v>
      </c>
      <c r="L125" s="75">
        <f t="shared" si="81"/>
        <v>360</v>
      </c>
      <c r="M125" s="75">
        <f t="shared" si="81"/>
        <v>372</v>
      </c>
      <c r="N125" s="75">
        <f t="shared" si="81"/>
        <v>360</v>
      </c>
      <c r="O125" s="75">
        <f t="shared" si="81"/>
        <v>372</v>
      </c>
      <c r="P125" s="130">
        <f>SUM(D125:O125)</f>
        <v>4380</v>
      </c>
    </row>
    <row r="126" spans="1:16" ht="42.75" customHeight="1" thickBot="1">
      <c r="A126" s="154"/>
      <c r="B126" s="166"/>
      <c r="C126" s="109" t="s">
        <v>20</v>
      </c>
      <c r="D126" s="110">
        <f>D124*100/D125</f>
        <v>99.73118279569893</v>
      </c>
      <c r="E126" s="110">
        <f aca="true" t="shared" si="82" ref="E126:O126">E124*100/E125</f>
        <v>100</v>
      </c>
      <c r="F126" s="110">
        <f t="shared" si="82"/>
        <v>100</v>
      </c>
      <c r="G126" s="110">
        <f t="shared" si="82"/>
        <v>100</v>
      </c>
      <c r="H126" s="110">
        <f t="shared" si="82"/>
        <v>100</v>
      </c>
      <c r="I126" s="110">
        <f t="shared" si="82"/>
        <v>96.94444444444444</v>
      </c>
      <c r="J126" s="110">
        <f t="shared" si="82"/>
        <v>91.66666666666667</v>
      </c>
      <c r="K126" s="110">
        <f t="shared" si="82"/>
        <v>88.44086021505376</v>
      </c>
      <c r="L126" s="110">
        <f t="shared" si="82"/>
        <v>92.22222222222223</v>
      </c>
      <c r="M126" s="110">
        <f t="shared" si="82"/>
        <v>96.23655913978494</v>
      </c>
      <c r="N126" s="110">
        <f t="shared" si="82"/>
        <v>96.66666666666667</v>
      </c>
      <c r="O126" s="110">
        <f t="shared" si="82"/>
        <v>96.7741935483871</v>
      </c>
      <c r="P126" s="111">
        <f>P124*100/P125</f>
        <v>96.5296803652968</v>
      </c>
    </row>
    <row r="127" spans="1:16" ht="42.75" customHeight="1">
      <c r="A127" s="153">
        <v>36</v>
      </c>
      <c r="B127" s="159" t="s">
        <v>108</v>
      </c>
      <c r="C127" s="97" t="s">
        <v>36</v>
      </c>
      <c r="D127" s="127">
        <f aca="true" t="shared" si="83" ref="D127:H128">SUM(D133,D136,D139)</f>
        <v>58</v>
      </c>
      <c r="E127" s="127">
        <f t="shared" si="83"/>
        <v>56</v>
      </c>
      <c r="F127" s="127">
        <f t="shared" si="83"/>
        <v>57</v>
      </c>
      <c r="G127" s="127">
        <f t="shared" si="83"/>
        <v>51</v>
      </c>
      <c r="H127" s="127">
        <f t="shared" si="83"/>
        <v>58</v>
      </c>
      <c r="I127" s="127">
        <f aca="true" t="shared" si="84" ref="I127:O127">SUM(I133,I136,I139)</f>
        <v>67</v>
      </c>
      <c r="J127" s="127">
        <f t="shared" si="84"/>
        <v>47</v>
      </c>
      <c r="K127" s="127">
        <f t="shared" si="84"/>
        <v>48</v>
      </c>
      <c r="L127" s="127">
        <f t="shared" si="84"/>
        <v>53</v>
      </c>
      <c r="M127" s="127">
        <f t="shared" si="84"/>
        <v>54</v>
      </c>
      <c r="N127" s="127">
        <f t="shared" si="84"/>
        <v>48</v>
      </c>
      <c r="O127" s="127">
        <f t="shared" si="84"/>
        <v>70</v>
      </c>
      <c r="P127" s="132">
        <f>SUM(D127:O127)</f>
        <v>667</v>
      </c>
    </row>
    <row r="128" spans="1:16" ht="42.75" customHeight="1">
      <c r="A128" s="154"/>
      <c r="B128" s="160"/>
      <c r="C128" s="100" t="s">
        <v>42</v>
      </c>
      <c r="D128" s="75">
        <f t="shared" si="83"/>
        <v>180</v>
      </c>
      <c r="E128" s="75">
        <f t="shared" si="83"/>
        <v>180</v>
      </c>
      <c r="F128" s="75">
        <f t="shared" si="83"/>
        <v>180</v>
      </c>
      <c r="G128" s="75">
        <f t="shared" si="83"/>
        <v>180</v>
      </c>
      <c r="H128" s="75">
        <f t="shared" si="83"/>
        <v>180</v>
      </c>
      <c r="I128" s="75">
        <f aca="true" t="shared" si="85" ref="I128:O128">SUM(I134,I137,I140)</f>
        <v>180</v>
      </c>
      <c r="J128" s="75">
        <f t="shared" si="85"/>
        <v>180</v>
      </c>
      <c r="K128" s="75">
        <f t="shared" si="85"/>
        <v>180</v>
      </c>
      <c r="L128" s="75">
        <f t="shared" si="85"/>
        <v>180</v>
      </c>
      <c r="M128" s="75">
        <f t="shared" si="85"/>
        <v>180</v>
      </c>
      <c r="N128" s="75">
        <f t="shared" si="85"/>
        <v>180</v>
      </c>
      <c r="O128" s="75">
        <f t="shared" si="85"/>
        <v>180</v>
      </c>
      <c r="P128" s="130">
        <f>SUM(D128:O128)</f>
        <v>2160</v>
      </c>
    </row>
    <row r="129" spans="1:16" ht="42.75" customHeight="1" thickBot="1">
      <c r="A129" s="155"/>
      <c r="B129" s="161"/>
      <c r="C129" s="102" t="s">
        <v>20</v>
      </c>
      <c r="D129" s="103">
        <f>D127/D128</f>
        <v>0.32222222222222224</v>
      </c>
      <c r="E129" s="103">
        <f aca="true" t="shared" si="86" ref="E129:O129">E127/E128</f>
        <v>0.3111111111111111</v>
      </c>
      <c r="F129" s="103">
        <f t="shared" si="86"/>
        <v>0.31666666666666665</v>
      </c>
      <c r="G129" s="103">
        <f t="shared" si="86"/>
        <v>0.2833333333333333</v>
      </c>
      <c r="H129" s="103">
        <f t="shared" si="86"/>
        <v>0.32222222222222224</v>
      </c>
      <c r="I129" s="103">
        <f t="shared" si="86"/>
        <v>0.37222222222222223</v>
      </c>
      <c r="J129" s="103">
        <f t="shared" si="86"/>
        <v>0.2611111111111111</v>
      </c>
      <c r="K129" s="103">
        <f t="shared" si="86"/>
        <v>0.26666666666666666</v>
      </c>
      <c r="L129" s="141">
        <f t="shared" si="86"/>
        <v>0.29444444444444445</v>
      </c>
      <c r="M129" s="103">
        <f t="shared" si="86"/>
        <v>0.3</v>
      </c>
      <c r="N129" s="103">
        <f t="shared" si="86"/>
        <v>0.26666666666666666</v>
      </c>
      <c r="O129" s="103">
        <f t="shared" si="86"/>
        <v>0.3888888888888889</v>
      </c>
      <c r="P129" s="84">
        <f>P127/P128</f>
        <v>0.3087962962962963</v>
      </c>
    </row>
    <row r="130" spans="1:16" ht="39.75" customHeight="1">
      <c r="A130" s="153">
        <v>37</v>
      </c>
      <c r="B130" s="162" t="s">
        <v>57</v>
      </c>
      <c r="C130" s="97" t="s">
        <v>36</v>
      </c>
      <c r="D130" s="127">
        <f aca="true" t="shared" si="87" ref="D130:H131">D133+D136</f>
        <v>48</v>
      </c>
      <c r="E130" s="127">
        <f t="shared" si="87"/>
        <v>40</v>
      </c>
      <c r="F130" s="127">
        <f t="shared" si="87"/>
        <v>45</v>
      </c>
      <c r="G130" s="127">
        <f t="shared" si="87"/>
        <v>35</v>
      </c>
      <c r="H130" s="127">
        <f t="shared" si="87"/>
        <v>49</v>
      </c>
      <c r="I130" s="127">
        <f aca="true" t="shared" si="88" ref="I130:O130">I133+I136</f>
        <v>45</v>
      </c>
      <c r="J130" s="127">
        <f t="shared" si="88"/>
        <v>36</v>
      </c>
      <c r="K130" s="127">
        <f t="shared" si="88"/>
        <v>33</v>
      </c>
      <c r="L130" s="127">
        <f t="shared" si="88"/>
        <v>43</v>
      </c>
      <c r="M130" s="127">
        <f t="shared" si="88"/>
        <v>43</v>
      </c>
      <c r="N130" s="127">
        <f t="shared" si="88"/>
        <v>40</v>
      </c>
      <c r="O130" s="127">
        <f t="shared" si="88"/>
        <v>54</v>
      </c>
      <c r="P130" s="132">
        <f>SUM(D130:O130)</f>
        <v>511</v>
      </c>
    </row>
    <row r="131" spans="1:16" ht="39.75" customHeight="1">
      <c r="A131" s="154"/>
      <c r="B131" s="170"/>
      <c r="C131" s="100" t="s">
        <v>42</v>
      </c>
      <c r="D131" s="75">
        <f t="shared" si="87"/>
        <v>120</v>
      </c>
      <c r="E131" s="75">
        <f t="shared" si="87"/>
        <v>120</v>
      </c>
      <c r="F131" s="75">
        <f t="shared" si="87"/>
        <v>120</v>
      </c>
      <c r="G131" s="75">
        <f t="shared" si="87"/>
        <v>120</v>
      </c>
      <c r="H131" s="75">
        <f t="shared" si="87"/>
        <v>120</v>
      </c>
      <c r="I131" s="75">
        <f>I134+I137</f>
        <v>120</v>
      </c>
      <c r="J131" s="75">
        <f>J134+J137</f>
        <v>120</v>
      </c>
      <c r="K131" s="75">
        <f>K134+K137</f>
        <v>120</v>
      </c>
      <c r="L131" s="75">
        <f>L134+L137</f>
        <v>120</v>
      </c>
      <c r="M131" s="75">
        <f>M134+M137</f>
        <v>120</v>
      </c>
      <c r="N131" s="75">
        <v>120</v>
      </c>
      <c r="O131" s="75">
        <v>120</v>
      </c>
      <c r="P131" s="130">
        <f>SUM(D131:O131)</f>
        <v>1440</v>
      </c>
    </row>
    <row r="132" spans="1:16" ht="39.75" customHeight="1" thickBot="1">
      <c r="A132" s="155"/>
      <c r="B132" s="171"/>
      <c r="C132" s="102" t="s">
        <v>20</v>
      </c>
      <c r="D132" s="103">
        <f>D130/D131</f>
        <v>0.4</v>
      </c>
      <c r="E132" s="103">
        <f aca="true" t="shared" si="89" ref="E132:O132">E130/E131</f>
        <v>0.3333333333333333</v>
      </c>
      <c r="F132" s="103">
        <f t="shared" si="89"/>
        <v>0.375</v>
      </c>
      <c r="G132" s="103">
        <f t="shared" si="89"/>
        <v>0.2916666666666667</v>
      </c>
      <c r="H132" s="103">
        <f t="shared" si="89"/>
        <v>0.4083333333333333</v>
      </c>
      <c r="I132" s="103">
        <f t="shared" si="89"/>
        <v>0.375</v>
      </c>
      <c r="J132" s="103">
        <f t="shared" si="89"/>
        <v>0.3</v>
      </c>
      <c r="K132" s="103">
        <f t="shared" si="89"/>
        <v>0.275</v>
      </c>
      <c r="L132" s="141">
        <f t="shared" si="89"/>
        <v>0.35833333333333334</v>
      </c>
      <c r="M132" s="103">
        <f t="shared" si="89"/>
        <v>0.35833333333333334</v>
      </c>
      <c r="N132" s="103">
        <f t="shared" si="89"/>
        <v>0.3333333333333333</v>
      </c>
      <c r="O132" s="103">
        <f t="shared" si="89"/>
        <v>0.45</v>
      </c>
      <c r="P132" s="84">
        <f>P130/P131</f>
        <v>0.3548611111111111</v>
      </c>
    </row>
    <row r="133" spans="1:16" ht="32.25" customHeight="1">
      <c r="A133" s="153">
        <v>38</v>
      </c>
      <c r="B133" s="165" t="s">
        <v>55</v>
      </c>
      <c r="C133" s="104" t="s">
        <v>36</v>
      </c>
      <c r="D133" s="74">
        <f aca="true" t="shared" si="90" ref="D133:O133">D84</f>
        <v>22</v>
      </c>
      <c r="E133" s="74">
        <f t="shared" si="90"/>
        <v>19</v>
      </c>
      <c r="F133" s="74">
        <f t="shared" si="90"/>
        <v>18</v>
      </c>
      <c r="G133" s="74">
        <f t="shared" si="90"/>
        <v>15</v>
      </c>
      <c r="H133" s="74">
        <f t="shared" si="90"/>
        <v>24</v>
      </c>
      <c r="I133" s="74">
        <f t="shared" si="90"/>
        <v>18</v>
      </c>
      <c r="J133" s="74">
        <f t="shared" si="90"/>
        <v>15</v>
      </c>
      <c r="K133" s="74">
        <f t="shared" si="90"/>
        <v>13</v>
      </c>
      <c r="L133" s="74">
        <f t="shared" si="90"/>
        <v>21</v>
      </c>
      <c r="M133" s="74">
        <f t="shared" si="90"/>
        <v>19</v>
      </c>
      <c r="N133" s="74">
        <f t="shared" si="90"/>
        <v>15</v>
      </c>
      <c r="O133" s="74">
        <f t="shared" si="90"/>
        <v>27</v>
      </c>
      <c r="P133" s="131">
        <f>SUM(D133:O133)</f>
        <v>226</v>
      </c>
    </row>
    <row r="134" spans="1:16" ht="32.25" customHeight="1">
      <c r="A134" s="154"/>
      <c r="B134" s="160"/>
      <c r="C134" s="100" t="s">
        <v>42</v>
      </c>
      <c r="D134" s="75">
        <v>60</v>
      </c>
      <c r="E134" s="75">
        <v>60</v>
      </c>
      <c r="F134" s="75">
        <v>60</v>
      </c>
      <c r="G134" s="75">
        <v>60</v>
      </c>
      <c r="H134" s="75">
        <v>60</v>
      </c>
      <c r="I134" s="75">
        <v>60</v>
      </c>
      <c r="J134" s="75">
        <v>60</v>
      </c>
      <c r="K134" s="75">
        <v>60</v>
      </c>
      <c r="L134" s="75">
        <v>60</v>
      </c>
      <c r="M134" s="75">
        <v>60</v>
      </c>
      <c r="N134" s="75">
        <v>60</v>
      </c>
      <c r="O134" s="75">
        <v>60</v>
      </c>
      <c r="P134" s="130">
        <f>SUM(D134:O134)</f>
        <v>720</v>
      </c>
    </row>
    <row r="135" spans="1:16" ht="32.25" customHeight="1" thickBot="1">
      <c r="A135" s="155"/>
      <c r="B135" s="166"/>
      <c r="C135" s="109" t="s">
        <v>20</v>
      </c>
      <c r="D135" s="110">
        <f>D133/D134</f>
        <v>0.36666666666666664</v>
      </c>
      <c r="E135" s="110">
        <f aca="true" t="shared" si="91" ref="E135:O135">E133/E134</f>
        <v>0.31666666666666665</v>
      </c>
      <c r="F135" s="110">
        <f t="shared" si="91"/>
        <v>0.3</v>
      </c>
      <c r="G135" s="110">
        <f t="shared" si="91"/>
        <v>0.25</v>
      </c>
      <c r="H135" s="110">
        <f t="shared" si="91"/>
        <v>0.4</v>
      </c>
      <c r="I135" s="110">
        <f t="shared" si="91"/>
        <v>0.3</v>
      </c>
      <c r="J135" s="110">
        <f t="shared" si="91"/>
        <v>0.25</v>
      </c>
      <c r="K135" s="110">
        <f t="shared" si="91"/>
        <v>0.21666666666666667</v>
      </c>
      <c r="L135" s="140">
        <f t="shared" si="91"/>
        <v>0.35</v>
      </c>
      <c r="M135" s="110">
        <f t="shared" si="91"/>
        <v>0.31666666666666665</v>
      </c>
      <c r="N135" s="110">
        <f t="shared" si="91"/>
        <v>0.25</v>
      </c>
      <c r="O135" s="110">
        <f t="shared" si="91"/>
        <v>0.45</v>
      </c>
      <c r="P135" s="111">
        <f>P133/P134</f>
        <v>0.3138888888888889</v>
      </c>
    </row>
    <row r="136" spans="1:16" ht="42.75" customHeight="1">
      <c r="A136" s="153">
        <v>39</v>
      </c>
      <c r="B136" s="159" t="s">
        <v>56</v>
      </c>
      <c r="C136" s="97" t="s">
        <v>36</v>
      </c>
      <c r="D136" s="127">
        <f aca="true" t="shared" si="92" ref="D136:L136">D89</f>
        <v>26</v>
      </c>
      <c r="E136" s="127">
        <f t="shared" si="92"/>
        <v>21</v>
      </c>
      <c r="F136" s="127">
        <f t="shared" si="92"/>
        <v>27</v>
      </c>
      <c r="G136" s="127">
        <f t="shared" si="92"/>
        <v>20</v>
      </c>
      <c r="H136" s="127">
        <f t="shared" si="92"/>
        <v>25</v>
      </c>
      <c r="I136" s="127">
        <f t="shared" si="92"/>
        <v>27</v>
      </c>
      <c r="J136" s="127">
        <f t="shared" si="92"/>
        <v>21</v>
      </c>
      <c r="K136" s="127">
        <f t="shared" si="92"/>
        <v>20</v>
      </c>
      <c r="L136" s="127">
        <f t="shared" si="92"/>
        <v>22</v>
      </c>
      <c r="M136" s="127">
        <f>M89</f>
        <v>24</v>
      </c>
      <c r="N136" s="127">
        <f>N89</f>
        <v>25</v>
      </c>
      <c r="O136" s="127">
        <f>O89</f>
        <v>27</v>
      </c>
      <c r="P136" s="132">
        <f>SUM(D136:O136)</f>
        <v>285</v>
      </c>
    </row>
    <row r="137" spans="1:16" ht="42.75" customHeight="1">
      <c r="A137" s="154"/>
      <c r="B137" s="160"/>
      <c r="C137" s="100" t="s">
        <v>42</v>
      </c>
      <c r="D137" s="75">
        <v>60</v>
      </c>
      <c r="E137" s="75">
        <v>60</v>
      </c>
      <c r="F137" s="75">
        <v>60</v>
      </c>
      <c r="G137" s="75">
        <v>60</v>
      </c>
      <c r="H137" s="75">
        <v>60</v>
      </c>
      <c r="I137" s="75">
        <v>60</v>
      </c>
      <c r="J137" s="75">
        <v>60</v>
      </c>
      <c r="K137" s="75">
        <v>60</v>
      </c>
      <c r="L137" s="75">
        <v>60</v>
      </c>
      <c r="M137" s="75">
        <v>60</v>
      </c>
      <c r="N137" s="75">
        <v>60</v>
      </c>
      <c r="O137" s="75">
        <v>60</v>
      </c>
      <c r="P137" s="130">
        <f>SUM(D137:O137)</f>
        <v>720</v>
      </c>
    </row>
    <row r="138" spans="1:16" ht="42.75" customHeight="1" thickBot="1">
      <c r="A138" s="155"/>
      <c r="B138" s="161"/>
      <c r="C138" s="102" t="s">
        <v>20</v>
      </c>
      <c r="D138" s="103">
        <f>D136/D137</f>
        <v>0.43333333333333335</v>
      </c>
      <c r="E138" s="103">
        <f aca="true" t="shared" si="93" ref="E138:O138">E136/E137</f>
        <v>0.35</v>
      </c>
      <c r="F138" s="103">
        <f t="shared" si="93"/>
        <v>0.45</v>
      </c>
      <c r="G138" s="103">
        <f t="shared" si="93"/>
        <v>0.3333333333333333</v>
      </c>
      <c r="H138" s="103">
        <f t="shared" si="93"/>
        <v>0.4166666666666667</v>
      </c>
      <c r="I138" s="103">
        <f t="shared" si="93"/>
        <v>0.45</v>
      </c>
      <c r="J138" s="103">
        <f t="shared" si="93"/>
        <v>0.35</v>
      </c>
      <c r="K138" s="103">
        <f t="shared" si="93"/>
        <v>0.3333333333333333</v>
      </c>
      <c r="L138" s="141">
        <f t="shared" si="93"/>
        <v>0.36666666666666664</v>
      </c>
      <c r="M138" s="103">
        <f t="shared" si="93"/>
        <v>0.4</v>
      </c>
      <c r="N138" s="103">
        <f t="shared" si="93"/>
        <v>0.4166666666666667</v>
      </c>
      <c r="O138" s="103">
        <f t="shared" si="93"/>
        <v>0.45</v>
      </c>
      <c r="P138" s="84">
        <f>P136/P137</f>
        <v>0.3958333333333333</v>
      </c>
    </row>
    <row r="139" spans="1:16" ht="39.75" customHeight="1">
      <c r="A139" s="153">
        <v>40</v>
      </c>
      <c r="B139" s="165" t="s">
        <v>41</v>
      </c>
      <c r="C139" s="104" t="s">
        <v>36</v>
      </c>
      <c r="D139" s="74">
        <f aca="true" t="shared" si="94" ref="D139:O139">D94</f>
        <v>10</v>
      </c>
      <c r="E139" s="74">
        <f t="shared" si="94"/>
        <v>16</v>
      </c>
      <c r="F139" s="74">
        <f t="shared" si="94"/>
        <v>12</v>
      </c>
      <c r="G139" s="74">
        <f t="shared" si="94"/>
        <v>16</v>
      </c>
      <c r="H139" s="74">
        <f t="shared" si="94"/>
        <v>9</v>
      </c>
      <c r="I139" s="74">
        <f t="shared" si="94"/>
        <v>22</v>
      </c>
      <c r="J139" s="74">
        <f t="shared" si="94"/>
        <v>11</v>
      </c>
      <c r="K139" s="74">
        <f t="shared" si="94"/>
        <v>15</v>
      </c>
      <c r="L139" s="74">
        <f t="shared" si="94"/>
        <v>10</v>
      </c>
      <c r="M139" s="74">
        <f t="shared" si="94"/>
        <v>11</v>
      </c>
      <c r="N139" s="74">
        <f t="shared" si="94"/>
        <v>8</v>
      </c>
      <c r="O139" s="74">
        <f t="shared" si="94"/>
        <v>16</v>
      </c>
      <c r="P139" s="131">
        <f>SUM(D139:O139)</f>
        <v>156</v>
      </c>
    </row>
    <row r="140" spans="1:16" ht="39.75" customHeight="1">
      <c r="A140" s="154"/>
      <c r="B140" s="160"/>
      <c r="C140" s="100" t="s">
        <v>42</v>
      </c>
      <c r="D140" s="75">
        <v>60</v>
      </c>
      <c r="E140" s="75">
        <v>60</v>
      </c>
      <c r="F140" s="75">
        <v>60</v>
      </c>
      <c r="G140" s="75">
        <v>60</v>
      </c>
      <c r="H140" s="75">
        <v>60</v>
      </c>
      <c r="I140" s="75">
        <v>60</v>
      </c>
      <c r="J140" s="75">
        <v>60</v>
      </c>
      <c r="K140" s="75">
        <v>60</v>
      </c>
      <c r="L140" s="75">
        <v>60</v>
      </c>
      <c r="M140" s="75">
        <v>60</v>
      </c>
      <c r="N140" s="75">
        <v>60</v>
      </c>
      <c r="O140" s="75">
        <v>60</v>
      </c>
      <c r="P140" s="130">
        <f>SUM(D140:O140)</f>
        <v>720</v>
      </c>
    </row>
    <row r="141" spans="1:16" ht="39.75" customHeight="1" thickBot="1">
      <c r="A141" s="155"/>
      <c r="B141" s="166"/>
      <c r="C141" s="109" t="s">
        <v>20</v>
      </c>
      <c r="D141" s="110">
        <f>D139/D140</f>
        <v>0.16666666666666666</v>
      </c>
      <c r="E141" s="110">
        <f aca="true" t="shared" si="95" ref="E141:P141">E139/E140</f>
        <v>0.26666666666666666</v>
      </c>
      <c r="F141" s="110">
        <f t="shared" si="95"/>
        <v>0.2</v>
      </c>
      <c r="G141" s="110">
        <f t="shared" si="95"/>
        <v>0.26666666666666666</v>
      </c>
      <c r="H141" s="110">
        <f t="shared" si="95"/>
        <v>0.15</v>
      </c>
      <c r="I141" s="110">
        <f t="shared" si="95"/>
        <v>0.36666666666666664</v>
      </c>
      <c r="J141" s="110">
        <f t="shared" si="95"/>
        <v>0.18333333333333332</v>
      </c>
      <c r="K141" s="110">
        <f t="shared" si="95"/>
        <v>0.25</v>
      </c>
      <c r="L141" s="110">
        <f t="shared" si="95"/>
        <v>0.16666666666666666</v>
      </c>
      <c r="M141" s="110">
        <f t="shared" si="95"/>
        <v>0.18333333333333332</v>
      </c>
      <c r="N141" s="110">
        <f t="shared" si="95"/>
        <v>0.13333333333333333</v>
      </c>
      <c r="O141" s="110">
        <f t="shared" si="95"/>
        <v>0.26666666666666666</v>
      </c>
      <c r="P141" s="111">
        <f t="shared" si="95"/>
        <v>0.21666666666666667</v>
      </c>
    </row>
    <row r="142" spans="1:16" ht="31.5" customHeight="1">
      <c r="A142" s="153">
        <v>41</v>
      </c>
      <c r="B142" s="159" t="s">
        <v>77</v>
      </c>
      <c r="C142" s="97" t="s">
        <v>36</v>
      </c>
      <c r="D142" s="127">
        <f aca="true" t="shared" si="96" ref="D142:L142">D99</f>
        <v>2</v>
      </c>
      <c r="E142" s="127">
        <f t="shared" si="96"/>
        <v>0</v>
      </c>
      <c r="F142" s="127">
        <f t="shared" si="96"/>
        <v>1</v>
      </c>
      <c r="G142" s="127">
        <f t="shared" si="96"/>
        <v>0</v>
      </c>
      <c r="H142" s="127">
        <f t="shared" si="96"/>
        <v>1</v>
      </c>
      <c r="I142" s="127">
        <f t="shared" si="96"/>
        <v>0</v>
      </c>
      <c r="J142" s="127">
        <f t="shared" si="96"/>
        <v>2</v>
      </c>
      <c r="K142" s="127">
        <f t="shared" si="96"/>
        <v>3</v>
      </c>
      <c r="L142" s="127">
        <f t="shared" si="96"/>
        <v>1</v>
      </c>
      <c r="M142" s="127">
        <f>M99</f>
        <v>0</v>
      </c>
      <c r="N142" s="127">
        <f>N99</f>
        <v>1</v>
      </c>
      <c r="O142" s="127">
        <f>O99</f>
        <v>1</v>
      </c>
      <c r="P142" s="132">
        <f>SUM(D142:O142)</f>
        <v>12</v>
      </c>
    </row>
    <row r="143" spans="1:16" ht="37.5" customHeight="1">
      <c r="A143" s="154"/>
      <c r="B143" s="160"/>
      <c r="C143" s="100" t="s">
        <v>42</v>
      </c>
      <c r="D143" s="75">
        <v>374</v>
      </c>
      <c r="E143" s="75">
        <v>374</v>
      </c>
      <c r="F143" s="75">
        <v>374</v>
      </c>
      <c r="G143" s="75">
        <v>374</v>
      </c>
      <c r="H143" s="75">
        <v>374</v>
      </c>
      <c r="I143" s="75">
        <v>374</v>
      </c>
      <c r="J143" s="75">
        <v>374</v>
      </c>
      <c r="K143" s="75">
        <v>374</v>
      </c>
      <c r="L143" s="75">
        <v>374</v>
      </c>
      <c r="M143" s="75">
        <v>374</v>
      </c>
      <c r="N143" s="75">
        <v>374</v>
      </c>
      <c r="O143" s="75">
        <v>374</v>
      </c>
      <c r="P143" s="130">
        <f>SUM(D143:O143)</f>
        <v>4488</v>
      </c>
    </row>
    <row r="144" spans="1:16" ht="31.5" customHeight="1" thickBot="1">
      <c r="A144" s="155"/>
      <c r="B144" s="161"/>
      <c r="C144" s="102" t="s">
        <v>20</v>
      </c>
      <c r="D144" s="142">
        <f>D142/D143</f>
        <v>0.0053475935828877</v>
      </c>
      <c r="E144" s="142">
        <f aca="true" t="shared" si="97" ref="E144:O144">E142/E143</f>
        <v>0</v>
      </c>
      <c r="F144" s="142">
        <f t="shared" si="97"/>
        <v>0.00267379679144385</v>
      </c>
      <c r="G144" s="142">
        <f t="shared" si="97"/>
        <v>0</v>
      </c>
      <c r="H144" s="142">
        <f t="shared" si="97"/>
        <v>0.00267379679144385</v>
      </c>
      <c r="I144" s="142">
        <f t="shared" si="97"/>
        <v>0</v>
      </c>
      <c r="J144" s="142">
        <f t="shared" si="97"/>
        <v>0.0053475935828877</v>
      </c>
      <c r="K144" s="142">
        <f t="shared" si="97"/>
        <v>0.008021390374331552</v>
      </c>
      <c r="L144" s="142">
        <f t="shared" si="97"/>
        <v>0.00267379679144385</v>
      </c>
      <c r="M144" s="142">
        <f t="shared" si="97"/>
        <v>0</v>
      </c>
      <c r="N144" s="142">
        <f t="shared" si="97"/>
        <v>0.00267379679144385</v>
      </c>
      <c r="O144" s="142">
        <f t="shared" si="97"/>
        <v>0.00267379679144385</v>
      </c>
      <c r="P144" s="143">
        <f>P142/P143</f>
        <v>0.00267379679144385</v>
      </c>
    </row>
    <row r="145" spans="1:16" ht="27.75" customHeight="1">
      <c r="A145" s="153">
        <v>42</v>
      </c>
      <c r="B145" s="159" t="s">
        <v>92</v>
      </c>
      <c r="C145" s="97" t="s">
        <v>36</v>
      </c>
      <c r="D145" s="127">
        <f aca="true" t="shared" si="98" ref="D145:N145">D104</f>
        <v>0</v>
      </c>
      <c r="E145" s="127">
        <f t="shared" si="98"/>
        <v>0</v>
      </c>
      <c r="F145" s="127">
        <f t="shared" si="98"/>
        <v>0</v>
      </c>
      <c r="G145" s="127">
        <f t="shared" si="98"/>
        <v>0</v>
      </c>
      <c r="H145" s="127">
        <f t="shared" si="98"/>
        <v>0</v>
      </c>
      <c r="I145" s="127">
        <f t="shared" si="98"/>
        <v>1</v>
      </c>
      <c r="J145" s="127">
        <f t="shared" si="98"/>
        <v>0</v>
      </c>
      <c r="K145" s="127">
        <f t="shared" si="98"/>
        <v>0</v>
      </c>
      <c r="L145" s="127">
        <f t="shared" si="98"/>
        <v>1</v>
      </c>
      <c r="M145" s="127">
        <f t="shared" si="98"/>
        <v>0</v>
      </c>
      <c r="N145" s="127">
        <f t="shared" si="98"/>
        <v>0</v>
      </c>
      <c r="O145" s="127">
        <v>0</v>
      </c>
      <c r="P145" s="132">
        <f>SUM(D145:O145)</f>
        <v>2</v>
      </c>
    </row>
    <row r="146" spans="1:16" ht="36" customHeight="1">
      <c r="A146" s="154"/>
      <c r="B146" s="160"/>
      <c r="C146" s="100" t="s">
        <v>42</v>
      </c>
      <c r="D146" s="75">
        <v>12</v>
      </c>
      <c r="E146" s="75">
        <v>12</v>
      </c>
      <c r="F146" s="75">
        <v>12</v>
      </c>
      <c r="G146" s="75">
        <v>12</v>
      </c>
      <c r="H146" s="75">
        <v>12</v>
      </c>
      <c r="I146" s="75">
        <v>12</v>
      </c>
      <c r="J146" s="75">
        <v>12</v>
      </c>
      <c r="K146" s="75">
        <v>12</v>
      </c>
      <c r="L146" s="75">
        <v>12</v>
      </c>
      <c r="M146" s="75">
        <v>12</v>
      </c>
      <c r="N146" s="75">
        <v>12</v>
      </c>
      <c r="O146" s="75">
        <v>12</v>
      </c>
      <c r="P146" s="130">
        <f>SUM(D146:O146)</f>
        <v>144</v>
      </c>
    </row>
    <row r="147" spans="1:16" ht="27.75" customHeight="1" thickBot="1">
      <c r="A147" s="155"/>
      <c r="B147" s="161"/>
      <c r="C147" s="102" t="s">
        <v>20</v>
      </c>
      <c r="D147" s="142">
        <f>D145/D146</f>
        <v>0</v>
      </c>
      <c r="E147" s="142">
        <f aca="true" t="shared" si="99" ref="E147:O147">E145/E146</f>
        <v>0</v>
      </c>
      <c r="F147" s="142">
        <f t="shared" si="99"/>
        <v>0</v>
      </c>
      <c r="G147" s="142">
        <f t="shared" si="99"/>
        <v>0</v>
      </c>
      <c r="H147" s="142">
        <f t="shared" si="99"/>
        <v>0</v>
      </c>
      <c r="I147" s="142">
        <f t="shared" si="99"/>
        <v>0.08333333333333333</v>
      </c>
      <c r="J147" s="142">
        <f t="shared" si="99"/>
        <v>0</v>
      </c>
      <c r="K147" s="142">
        <f t="shared" si="99"/>
        <v>0</v>
      </c>
      <c r="L147" s="142">
        <f t="shared" si="99"/>
        <v>0.08333333333333333</v>
      </c>
      <c r="M147" s="142">
        <f t="shared" si="99"/>
        <v>0</v>
      </c>
      <c r="N147" s="142">
        <f t="shared" si="99"/>
        <v>0</v>
      </c>
      <c r="O147" s="142">
        <f t="shared" si="99"/>
        <v>0</v>
      </c>
      <c r="P147" s="143">
        <f>P145/P146</f>
        <v>0.013888888888888888</v>
      </c>
    </row>
    <row r="148" spans="1:16" s="83" customFormat="1" ht="43.5" customHeight="1" thickBot="1">
      <c r="A148" s="122" t="s">
        <v>46</v>
      </c>
      <c r="B148" s="123"/>
      <c r="C148" s="124"/>
      <c r="D148" s="125"/>
      <c r="E148" s="125"/>
      <c r="F148" s="125"/>
      <c r="G148" s="125"/>
      <c r="H148" s="125"/>
      <c r="I148" s="125"/>
      <c r="J148" s="125"/>
      <c r="K148" s="125"/>
      <c r="L148" s="125"/>
      <c r="M148" s="125"/>
      <c r="N148" s="125"/>
      <c r="O148" s="125"/>
      <c r="P148" s="126"/>
    </row>
    <row r="149" spans="1:16" ht="63" customHeight="1">
      <c r="A149" s="153">
        <v>43</v>
      </c>
      <c r="B149" s="159" t="s">
        <v>14</v>
      </c>
      <c r="C149" s="97" t="s">
        <v>44</v>
      </c>
      <c r="D149" s="144">
        <v>0</v>
      </c>
      <c r="E149" s="144">
        <v>0</v>
      </c>
      <c r="F149" s="144">
        <v>0</v>
      </c>
      <c r="G149" s="144">
        <v>0</v>
      </c>
      <c r="H149" s="144">
        <v>0</v>
      </c>
      <c r="I149" s="144">
        <v>0</v>
      </c>
      <c r="J149" s="144">
        <v>0</v>
      </c>
      <c r="K149" s="144">
        <v>0</v>
      </c>
      <c r="L149" s="144">
        <v>0</v>
      </c>
      <c r="M149" s="151">
        <v>0</v>
      </c>
      <c r="N149" s="151">
        <v>0</v>
      </c>
      <c r="O149" s="151">
        <v>0</v>
      </c>
      <c r="P149" s="145">
        <f>SUM(D149:O149)</f>
        <v>0</v>
      </c>
    </row>
    <row r="150" spans="1:16" ht="36.75" customHeight="1">
      <c r="A150" s="154"/>
      <c r="B150" s="160"/>
      <c r="C150" s="100" t="s">
        <v>43</v>
      </c>
      <c r="D150" s="75">
        <f aca="true" t="shared" si="100" ref="D150:O150">SUM(D142,D139,D136,D133,D145)</f>
        <v>60</v>
      </c>
      <c r="E150" s="75">
        <f t="shared" si="100"/>
        <v>56</v>
      </c>
      <c r="F150" s="75">
        <f t="shared" si="100"/>
        <v>58</v>
      </c>
      <c r="G150" s="75">
        <f t="shared" si="100"/>
        <v>51</v>
      </c>
      <c r="H150" s="75">
        <f t="shared" si="100"/>
        <v>59</v>
      </c>
      <c r="I150" s="75">
        <f t="shared" si="100"/>
        <v>68</v>
      </c>
      <c r="J150" s="75">
        <f t="shared" si="100"/>
        <v>49</v>
      </c>
      <c r="K150" s="75">
        <f t="shared" si="100"/>
        <v>51</v>
      </c>
      <c r="L150" s="75">
        <f t="shared" si="100"/>
        <v>55</v>
      </c>
      <c r="M150" s="75">
        <f t="shared" si="100"/>
        <v>54</v>
      </c>
      <c r="N150" s="75">
        <f t="shared" si="100"/>
        <v>49</v>
      </c>
      <c r="O150" s="75">
        <f t="shared" si="100"/>
        <v>71</v>
      </c>
      <c r="P150" s="130">
        <f>SUM(D150:O150)</f>
        <v>681</v>
      </c>
    </row>
    <row r="151" spans="1:16" ht="36.75" customHeight="1" thickBot="1">
      <c r="A151" s="155"/>
      <c r="B151" s="161"/>
      <c r="C151" s="102" t="s">
        <v>20</v>
      </c>
      <c r="D151" s="103">
        <f>D149*100/D150</f>
        <v>0</v>
      </c>
      <c r="E151" s="103">
        <f aca="true" t="shared" si="101" ref="E151:O151">E149*100/E150</f>
        <v>0</v>
      </c>
      <c r="F151" s="103">
        <f t="shared" si="101"/>
        <v>0</v>
      </c>
      <c r="G151" s="103">
        <f t="shared" si="101"/>
        <v>0</v>
      </c>
      <c r="H151" s="103">
        <f t="shared" si="101"/>
        <v>0</v>
      </c>
      <c r="I151" s="103">
        <f t="shared" si="101"/>
        <v>0</v>
      </c>
      <c r="J151" s="103">
        <f t="shared" si="101"/>
        <v>0</v>
      </c>
      <c r="K151" s="103">
        <f t="shared" si="101"/>
        <v>0</v>
      </c>
      <c r="L151" s="103">
        <f t="shared" si="101"/>
        <v>0</v>
      </c>
      <c r="M151" s="103">
        <f t="shared" si="101"/>
        <v>0</v>
      </c>
      <c r="N151" s="103">
        <f t="shared" si="101"/>
        <v>0</v>
      </c>
      <c r="O151" s="103">
        <f t="shared" si="101"/>
        <v>0</v>
      </c>
      <c r="P151" s="84">
        <f>P149*100/P150</f>
        <v>0</v>
      </c>
    </row>
    <row r="152" spans="1:16" ht="30.75" customHeight="1">
      <c r="A152" s="153">
        <v>44</v>
      </c>
      <c r="B152" s="165" t="s">
        <v>15</v>
      </c>
      <c r="C152" s="104" t="s">
        <v>45</v>
      </c>
      <c r="D152" s="105">
        <v>0</v>
      </c>
      <c r="E152" s="105">
        <v>0</v>
      </c>
      <c r="F152" s="105">
        <v>0</v>
      </c>
      <c r="G152" s="105">
        <v>0</v>
      </c>
      <c r="H152" s="105">
        <v>1</v>
      </c>
      <c r="I152" s="105">
        <v>0</v>
      </c>
      <c r="J152" s="105">
        <v>1</v>
      </c>
      <c r="K152" s="105">
        <v>2</v>
      </c>
      <c r="L152" s="105">
        <v>1</v>
      </c>
      <c r="M152" s="105">
        <v>0</v>
      </c>
      <c r="N152" s="105">
        <v>1</v>
      </c>
      <c r="O152" s="105">
        <v>1</v>
      </c>
      <c r="P152" s="106">
        <f>SUM(D152:O152)</f>
        <v>7</v>
      </c>
    </row>
    <row r="153" spans="1:16" ht="30.75" customHeight="1">
      <c r="A153" s="154"/>
      <c r="B153" s="160"/>
      <c r="C153" s="100" t="s">
        <v>43</v>
      </c>
      <c r="D153" s="75">
        <f aca="true" t="shared" si="102" ref="D153:O153">D150</f>
        <v>60</v>
      </c>
      <c r="E153" s="75">
        <f t="shared" si="102"/>
        <v>56</v>
      </c>
      <c r="F153" s="75">
        <f t="shared" si="102"/>
        <v>58</v>
      </c>
      <c r="G153" s="75">
        <f t="shared" si="102"/>
        <v>51</v>
      </c>
      <c r="H153" s="75">
        <f t="shared" si="102"/>
        <v>59</v>
      </c>
      <c r="I153" s="75">
        <f t="shared" si="102"/>
        <v>68</v>
      </c>
      <c r="J153" s="75">
        <f t="shared" si="102"/>
        <v>49</v>
      </c>
      <c r="K153" s="75">
        <f t="shared" si="102"/>
        <v>51</v>
      </c>
      <c r="L153" s="75">
        <f t="shared" si="102"/>
        <v>55</v>
      </c>
      <c r="M153" s="75">
        <f t="shared" si="102"/>
        <v>54</v>
      </c>
      <c r="N153" s="75">
        <f t="shared" si="102"/>
        <v>49</v>
      </c>
      <c r="O153" s="75">
        <f t="shared" si="102"/>
        <v>71</v>
      </c>
      <c r="P153" s="130">
        <f>SUM(D153:O153)</f>
        <v>681</v>
      </c>
    </row>
    <row r="154" spans="1:16" ht="30.75" customHeight="1" thickBot="1">
      <c r="A154" s="155"/>
      <c r="B154" s="161"/>
      <c r="C154" s="102" t="s">
        <v>20</v>
      </c>
      <c r="D154" s="103">
        <f>D152*100/D153</f>
        <v>0</v>
      </c>
      <c r="E154" s="103">
        <f aca="true" t="shared" si="103" ref="E154:P154">E152*100/E153</f>
        <v>0</v>
      </c>
      <c r="F154" s="103">
        <f t="shared" si="103"/>
        <v>0</v>
      </c>
      <c r="G154" s="103">
        <f t="shared" si="103"/>
        <v>0</v>
      </c>
      <c r="H154" s="103">
        <f t="shared" si="103"/>
        <v>1.694915254237288</v>
      </c>
      <c r="I154" s="103">
        <f t="shared" si="103"/>
        <v>0</v>
      </c>
      <c r="J154" s="103">
        <f t="shared" si="103"/>
        <v>2.0408163265306123</v>
      </c>
      <c r="K154" s="103">
        <f t="shared" si="103"/>
        <v>3.9215686274509802</v>
      </c>
      <c r="L154" s="103">
        <f t="shared" si="103"/>
        <v>1.8181818181818181</v>
      </c>
      <c r="M154" s="103">
        <f t="shared" si="103"/>
        <v>0</v>
      </c>
      <c r="N154" s="103">
        <f t="shared" si="103"/>
        <v>2.0408163265306123</v>
      </c>
      <c r="O154" s="103">
        <f t="shared" si="103"/>
        <v>1.408450704225352</v>
      </c>
      <c r="P154" s="84">
        <f t="shared" si="103"/>
        <v>1.0279001468428781</v>
      </c>
    </row>
    <row r="156" spans="4:12" ht="18.75">
      <c r="D156" s="150"/>
      <c r="E156" s="150"/>
      <c r="F156" s="150"/>
      <c r="G156" s="150"/>
      <c r="H156" s="150"/>
      <c r="I156" s="150"/>
      <c r="J156" s="150"/>
      <c r="K156" s="150"/>
      <c r="L156" s="150"/>
    </row>
    <row r="157" spans="4:15" ht="18.75">
      <c r="D157" s="89"/>
      <c r="E157" s="89"/>
      <c r="F157" s="89"/>
      <c r="G157" s="89"/>
      <c r="H157" s="89"/>
      <c r="I157" s="89"/>
      <c r="J157" s="89"/>
      <c r="K157" s="89"/>
      <c r="L157" s="89"/>
      <c r="M157" s="89"/>
      <c r="N157" s="89"/>
      <c r="O157" s="89"/>
    </row>
  </sheetData>
  <sheetProtection/>
  <mergeCells count="86">
    <mergeCell ref="B127:B129"/>
    <mergeCell ref="B149:B151"/>
    <mergeCell ref="B152:B154"/>
    <mergeCell ref="B136:B138"/>
    <mergeCell ref="B139:B141"/>
    <mergeCell ref="B145:B147"/>
    <mergeCell ref="B142:B144"/>
    <mergeCell ref="B133:B135"/>
    <mergeCell ref="B118:B120"/>
    <mergeCell ref="B130:B132"/>
    <mergeCell ref="B121:B123"/>
    <mergeCell ref="B124:B126"/>
    <mergeCell ref="B76:B80"/>
    <mergeCell ref="B112:B114"/>
    <mergeCell ref="B115:B117"/>
    <mergeCell ref="B109:B111"/>
    <mergeCell ref="B101:B105"/>
    <mergeCell ref="B86:B90"/>
    <mergeCell ref="B9:B11"/>
    <mergeCell ref="B59:B61"/>
    <mergeCell ref="B28:B30"/>
    <mergeCell ref="B44:B46"/>
    <mergeCell ref="B41:B43"/>
    <mergeCell ref="B34:B36"/>
    <mergeCell ref="B37:B39"/>
    <mergeCell ref="B31:B33"/>
    <mergeCell ref="B15:B17"/>
    <mergeCell ref="B56:B58"/>
    <mergeCell ref="B53:B55"/>
    <mergeCell ref="B65:B67"/>
    <mergeCell ref="B12:B14"/>
    <mergeCell ref="B18:B20"/>
    <mergeCell ref="B68:B70"/>
    <mergeCell ref="B22:B24"/>
    <mergeCell ref="B47:B49"/>
    <mergeCell ref="B25:B27"/>
    <mergeCell ref="B50:B52"/>
    <mergeCell ref="B71:B75"/>
    <mergeCell ref="B106:B108"/>
    <mergeCell ref="B91:B95"/>
    <mergeCell ref="B96:B100"/>
    <mergeCell ref="B62:B64"/>
    <mergeCell ref="B81:B85"/>
    <mergeCell ref="A9:A11"/>
    <mergeCell ref="A12:A14"/>
    <mergeCell ref="A15:A17"/>
    <mergeCell ref="A18:A20"/>
    <mergeCell ref="A22:A24"/>
    <mergeCell ref="A25:A27"/>
    <mergeCell ref="A28:A30"/>
    <mergeCell ref="A31:A33"/>
    <mergeCell ref="A34:A36"/>
    <mergeCell ref="A37:A39"/>
    <mergeCell ref="A41:A43"/>
    <mergeCell ref="A44:A46"/>
    <mergeCell ref="A47:A49"/>
    <mergeCell ref="A50:A52"/>
    <mergeCell ref="A53:A55"/>
    <mergeCell ref="A56:A58"/>
    <mergeCell ref="A59:A61"/>
    <mergeCell ref="A62:A64"/>
    <mergeCell ref="A76:A80"/>
    <mergeCell ref="A81:A85"/>
    <mergeCell ref="A86:A90"/>
    <mergeCell ref="A91:A95"/>
    <mergeCell ref="A96:A100"/>
    <mergeCell ref="A65:A67"/>
    <mergeCell ref="A68:A70"/>
    <mergeCell ref="A71:A75"/>
    <mergeCell ref="A136:A138"/>
    <mergeCell ref="A101:A105"/>
    <mergeCell ref="A106:A108"/>
    <mergeCell ref="A109:A111"/>
    <mergeCell ref="A112:A114"/>
    <mergeCell ref="A115:A117"/>
    <mergeCell ref="A118:A120"/>
    <mergeCell ref="A139:A141"/>
    <mergeCell ref="A142:A144"/>
    <mergeCell ref="A145:A147"/>
    <mergeCell ref="A149:A151"/>
    <mergeCell ref="A152:A154"/>
    <mergeCell ref="A121:A123"/>
    <mergeCell ref="A124:A126"/>
    <mergeCell ref="A127:A129"/>
    <mergeCell ref="A130:A132"/>
    <mergeCell ref="A133:A135"/>
  </mergeCells>
  <printOptions/>
  <pageMargins left="0.25" right="0.15748031496062992" top="0.48" bottom="0.4724409448818898" header="0.17" footer="0.1968503937007874"/>
  <pageSetup fitToHeight="2" horizontalDpi="600" verticalDpi="600" orientation="landscape" paperSize="9" scale="57" r:id="rId1"/>
  <headerFooter alignWithMargins="0">
    <oddHeader>&amp;R&amp;14Fecha: &amp;D
Página: &amp;P de &amp;N</oddHeader>
    <oddFooter>&amp;L&amp;12Archivo:&amp;F</oddFooter>
  </headerFooter>
  <rowBreaks count="8" manualBreakCount="8">
    <brk id="24" max="255" man="1"/>
    <brk id="36" max="255" man="1"/>
    <brk id="49" max="255" man="1"/>
    <brk id="67" max="255" man="1"/>
    <brk id="85" max="255" man="1"/>
    <brk id="105" max="255" man="1"/>
    <brk id="120" max="255" man="1"/>
    <brk id="135" max="255" man="1"/>
  </rowBreaks>
</worksheet>
</file>

<file path=xl/worksheets/sheet2.xml><?xml version="1.0" encoding="utf-8"?>
<worksheet xmlns="http://schemas.openxmlformats.org/spreadsheetml/2006/main" xmlns:r="http://schemas.openxmlformats.org/officeDocument/2006/relationships">
  <dimension ref="A1:U55"/>
  <sheetViews>
    <sheetView zoomScale="55" zoomScaleNormal="55" zoomScaleSheetLayoutView="55" workbookViewId="0" topLeftCell="A1">
      <selection activeCell="D10" sqref="D10"/>
    </sheetView>
  </sheetViews>
  <sheetFormatPr defaultColWidth="11.421875" defaultRowHeight="15"/>
  <cols>
    <col min="1" max="1" width="6.7109375" style="2" customWidth="1"/>
    <col min="2" max="2" width="28.140625" style="3" customWidth="1"/>
    <col min="3" max="3" width="39.140625" style="2" customWidth="1"/>
    <col min="4" max="4" width="16.8515625" style="2" customWidth="1"/>
    <col min="5" max="5" width="15.57421875" style="2" customWidth="1"/>
    <col min="6" max="6" width="16.7109375" style="2" customWidth="1"/>
    <col min="7" max="9" width="16.57421875" style="2" customWidth="1"/>
    <col min="10" max="10" width="11.140625" style="2" customWidth="1"/>
    <col min="11" max="11" width="13.421875" style="2" customWidth="1"/>
    <col min="12" max="12" width="13.28125" style="2" customWidth="1"/>
    <col min="13" max="13" width="12.00390625" style="2" customWidth="1"/>
    <col min="14" max="14" width="18.7109375" style="2" customWidth="1"/>
    <col min="15" max="15" width="16.8515625" style="2" customWidth="1"/>
    <col min="16" max="16" width="15.8515625" style="3" customWidth="1"/>
    <col min="17" max="17" width="23.140625" style="2" customWidth="1"/>
    <col min="18" max="18" width="21.8515625" style="2" customWidth="1"/>
    <col min="19" max="16384" width="11.421875" style="2" customWidth="1"/>
  </cols>
  <sheetData>
    <row r="1" spans="1:2" ht="26.25">
      <c r="A1" s="1" t="s">
        <v>0</v>
      </c>
      <c r="B1" s="1"/>
    </row>
    <row r="2" spans="1:15" ht="26.25">
      <c r="A2" s="1" t="s">
        <v>71</v>
      </c>
      <c r="B2" s="1"/>
      <c r="D2" s="77"/>
      <c r="E2" s="77"/>
      <c r="F2" s="77"/>
      <c r="G2" s="77"/>
      <c r="H2" s="77"/>
      <c r="I2" s="77"/>
      <c r="J2" s="77"/>
      <c r="K2" s="77"/>
      <c r="L2" s="77"/>
      <c r="M2" s="77"/>
      <c r="N2" s="77"/>
      <c r="O2" s="77"/>
    </row>
    <row r="3" spans="1:15" ht="26.25">
      <c r="A3" s="1"/>
      <c r="B3" s="1"/>
      <c r="D3" s="77"/>
      <c r="E3" s="77"/>
      <c r="F3" s="77"/>
      <c r="G3" s="77"/>
      <c r="H3" s="77"/>
      <c r="I3" s="77"/>
      <c r="J3" s="77"/>
      <c r="K3" s="77"/>
      <c r="L3" s="77"/>
      <c r="M3" s="77"/>
      <c r="N3" s="77"/>
      <c r="O3" s="77"/>
    </row>
    <row r="4" spans="1:15" ht="26.25">
      <c r="A4" s="4" t="s">
        <v>110</v>
      </c>
      <c r="C4" s="4"/>
      <c r="D4" s="77"/>
      <c r="E4" s="77"/>
      <c r="F4" s="77"/>
      <c r="G4" s="77"/>
      <c r="H4" s="77"/>
      <c r="I4" s="77"/>
      <c r="J4" s="77"/>
      <c r="K4" s="77"/>
      <c r="L4" s="77"/>
      <c r="M4" s="77"/>
      <c r="N4" s="77"/>
      <c r="O4" s="77"/>
    </row>
    <row r="5" spans="1:15" ht="26.25">
      <c r="A5" s="1"/>
      <c r="D5" s="46"/>
      <c r="E5" s="46"/>
      <c r="F5" s="46"/>
      <c r="G5" s="46"/>
      <c r="H5" s="46"/>
      <c r="I5" s="46"/>
      <c r="J5" s="46"/>
      <c r="K5" s="46"/>
      <c r="L5" s="46"/>
      <c r="M5" s="46"/>
      <c r="N5" s="46"/>
      <c r="O5" s="46"/>
    </row>
    <row r="6" spans="1:17" ht="30.75" customHeight="1">
      <c r="A6" s="5" t="s">
        <v>49</v>
      </c>
      <c r="B6" s="6"/>
      <c r="C6" s="6"/>
      <c r="D6" s="7"/>
      <c r="E6" s="7"/>
      <c r="F6" s="7"/>
      <c r="G6" s="7"/>
      <c r="H6" s="7"/>
      <c r="I6" s="7"/>
      <c r="J6" s="7"/>
      <c r="K6" s="7"/>
      <c r="L6" s="7"/>
      <c r="M6" s="7"/>
      <c r="N6" s="7"/>
      <c r="O6" s="7"/>
      <c r="P6" s="186" t="s">
        <v>17</v>
      </c>
      <c r="Q6" s="2" t="s">
        <v>97</v>
      </c>
    </row>
    <row r="7" spans="1:16" ht="30.75" customHeight="1">
      <c r="A7" s="6"/>
      <c r="B7" s="6"/>
      <c r="C7" s="6"/>
      <c r="D7" s="11" t="s">
        <v>1</v>
      </c>
      <c r="E7" s="11" t="s">
        <v>2</v>
      </c>
      <c r="F7" s="11" t="s">
        <v>3</v>
      </c>
      <c r="G7" s="11" t="s">
        <v>4</v>
      </c>
      <c r="H7" s="11" t="s">
        <v>5</v>
      </c>
      <c r="I7" s="11" t="s">
        <v>6</v>
      </c>
      <c r="J7" s="11" t="s">
        <v>7</v>
      </c>
      <c r="K7" s="11" t="s">
        <v>8</v>
      </c>
      <c r="L7" s="11" t="s">
        <v>9</v>
      </c>
      <c r="M7" s="11" t="s">
        <v>10</v>
      </c>
      <c r="N7" s="11" t="s">
        <v>11</v>
      </c>
      <c r="O7" s="11" t="s">
        <v>12</v>
      </c>
      <c r="P7" s="186"/>
    </row>
    <row r="8" spans="1:16" ht="33" customHeight="1" thickBot="1">
      <c r="A8" s="11" t="s">
        <v>48</v>
      </c>
      <c r="B8" s="12"/>
      <c r="C8" s="13"/>
      <c r="D8" s="11"/>
      <c r="E8" s="11"/>
      <c r="F8" s="11"/>
      <c r="G8" s="11"/>
      <c r="H8" s="11"/>
      <c r="I8" s="11"/>
      <c r="J8" s="11"/>
      <c r="K8" s="11"/>
      <c r="L8" s="11"/>
      <c r="M8" s="11"/>
      <c r="N8" s="11"/>
      <c r="O8" s="11"/>
      <c r="P8" s="187"/>
    </row>
    <row r="9" spans="1:16" s="50" customFormat="1" ht="61.5" customHeight="1" thickBot="1">
      <c r="A9" s="174">
        <v>1</v>
      </c>
      <c r="B9" s="188" t="s">
        <v>86</v>
      </c>
      <c r="C9" s="47" t="s">
        <v>19</v>
      </c>
      <c r="D9" s="48">
        <v>3252</v>
      </c>
      <c r="E9" s="48">
        <v>2817</v>
      </c>
      <c r="F9" s="48">
        <v>3212</v>
      </c>
      <c r="G9" s="48">
        <v>3323</v>
      </c>
      <c r="H9" s="48">
        <v>3712</v>
      </c>
      <c r="I9" s="48">
        <v>3311</v>
      </c>
      <c r="J9" s="48">
        <v>3000</v>
      </c>
      <c r="K9" s="48">
        <v>3123</v>
      </c>
      <c r="L9" s="48">
        <v>3295</v>
      </c>
      <c r="M9" s="48">
        <v>3062</v>
      </c>
      <c r="N9" s="48">
        <v>3233</v>
      </c>
      <c r="O9" s="48">
        <v>3087</v>
      </c>
      <c r="P9" s="49">
        <f>SUM(D9:O9)</f>
        <v>38427</v>
      </c>
    </row>
    <row r="10" spans="1:16" s="50" customFormat="1" ht="93.75" customHeight="1">
      <c r="A10" s="175"/>
      <c r="B10" s="189"/>
      <c r="C10" s="51" t="s">
        <v>18</v>
      </c>
      <c r="D10" s="52">
        <v>1572</v>
      </c>
      <c r="E10" s="52">
        <v>1400</v>
      </c>
      <c r="F10" s="52">
        <v>1544</v>
      </c>
      <c r="G10" s="52">
        <v>1548</v>
      </c>
      <c r="H10" s="52">
        <v>1704</v>
      </c>
      <c r="I10" s="52">
        <v>1604</v>
      </c>
      <c r="J10" s="52">
        <v>1388</v>
      </c>
      <c r="K10" s="52">
        <v>1436</v>
      </c>
      <c r="L10" s="52">
        <v>1536</v>
      </c>
      <c r="M10" s="52">
        <v>1408</v>
      </c>
      <c r="N10" s="52">
        <v>1484</v>
      </c>
      <c r="O10" s="52">
        <v>1372</v>
      </c>
      <c r="P10" s="49">
        <f>SUM(D10:O10)</f>
        <v>17996</v>
      </c>
    </row>
    <row r="11" spans="1:17" s="50" customFormat="1" ht="74.25" customHeight="1" thickBot="1">
      <c r="A11" s="176"/>
      <c r="B11" s="190"/>
      <c r="C11" s="53" t="s">
        <v>20</v>
      </c>
      <c r="D11" s="54">
        <f>D9/D10</f>
        <v>2.068702290076336</v>
      </c>
      <c r="E11" s="54">
        <f aca="true" t="shared" si="0" ref="E11:O11">E9/E10</f>
        <v>2.012142857142857</v>
      </c>
      <c r="F11" s="54">
        <f t="shared" si="0"/>
        <v>2.0803108808290154</v>
      </c>
      <c r="G11" s="54">
        <f t="shared" si="0"/>
        <v>2.146640826873385</v>
      </c>
      <c r="H11" s="54">
        <f t="shared" si="0"/>
        <v>2.1784037558685445</v>
      </c>
      <c r="I11" s="54">
        <f t="shared" si="0"/>
        <v>2.064214463840399</v>
      </c>
      <c r="J11" s="54">
        <f t="shared" si="0"/>
        <v>2.161383285302594</v>
      </c>
      <c r="K11" s="54">
        <f t="shared" si="0"/>
        <v>2.1747910863509747</v>
      </c>
      <c r="L11" s="54">
        <f t="shared" si="0"/>
        <v>2.1451822916666665</v>
      </c>
      <c r="M11" s="54">
        <f t="shared" si="0"/>
        <v>2.174715909090909</v>
      </c>
      <c r="N11" s="54">
        <f t="shared" si="0"/>
        <v>2.1785714285714284</v>
      </c>
      <c r="O11" s="54">
        <f t="shared" si="0"/>
        <v>2.25</v>
      </c>
      <c r="P11" s="55">
        <f>P9/P10</f>
        <v>2.135307846188042</v>
      </c>
      <c r="Q11" s="56"/>
    </row>
    <row r="12" spans="1:16" s="18" customFormat="1" ht="166.5" customHeight="1">
      <c r="A12" s="63">
        <v>2</v>
      </c>
      <c r="B12" s="40" t="s">
        <v>13</v>
      </c>
      <c r="C12" s="40" t="s">
        <v>87</v>
      </c>
      <c r="D12" s="41" t="s">
        <v>21</v>
      </c>
      <c r="E12" s="41" t="s">
        <v>22</v>
      </c>
      <c r="F12" s="42" t="s">
        <v>16</v>
      </c>
      <c r="G12" s="42" t="s">
        <v>16</v>
      </c>
      <c r="H12" s="42" t="s">
        <v>16</v>
      </c>
      <c r="I12" s="42" t="s">
        <v>16</v>
      </c>
      <c r="J12" s="42" t="s">
        <v>16</v>
      </c>
      <c r="K12" s="42" t="s">
        <v>16</v>
      </c>
      <c r="L12" s="42" t="s">
        <v>16</v>
      </c>
      <c r="M12" s="42" t="s">
        <v>16</v>
      </c>
      <c r="N12" s="42" t="s">
        <v>16</v>
      </c>
      <c r="O12" s="42" t="s">
        <v>16</v>
      </c>
      <c r="P12" s="42" t="s">
        <v>16</v>
      </c>
    </row>
    <row r="13" spans="1:16" s="50" customFormat="1" ht="79.5" customHeight="1">
      <c r="A13" s="177">
        <v>3</v>
      </c>
      <c r="B13" s="189" t="s">
        <v>85</v>
      </c>
      <c r="C13" s="51" t="s">
        <v>32</v>
      </c>
      <c r="D13" s="64">
        <f>D9</f>
        <v>3252</v>
      </c>
      <c r="E13" s="64">
        <f aca="true" t="shared" si="1" ref="E13:O13">E9</f>
        <v>2817</v>
      </c>
      <c r="F13" s="64">
        <f t="shared" si="1"/>
        <v>3212</v>
      </c>
      <c r="G13" s="64">
        <f t="shared" si="1"/>
        <v>3323</v>
      </c>
      <c r="H13" s="64">
        <f t="shared" si="1"/>
        <v>3712</v>
      </c>
      <c r="I13" s="64">
        <f t="shared" si="1"/>
        <v>3311</v>
      </c>
      <c r="J13" s="64">
        <f t="shared" si="1"/>
        <v>3000</v>
      </c>
      <c r="K13" s="64">
        <f t="shared" si="1"/>
        <v>3123</v>
      </c>
      <c r="L13" s="64">
        <f t="shared" si="1"/>
        <v>3295</v>
      </c>
      <c r="M13" s="64">
        <f t="shared" si="1"/>
        <v>3062</v>
      </c>
      <c r="N13" s="64">
        <f t="shared" si="1"/>
        <v>3233</v>
      </c>
      <c r="O13" s="64">
        <f t="shared" si="1"/>
        <v>3087</v>
      </c>
      <c r="P13" s="57">
        <f>SUM(D13:O13)</f>
        <v>38427</v>
      </c>
    </row>
    <row r="14" spans="1:16" s="50" customFormat="1" ht="102" customHeight="1">
      <c r="A14" s="178"/>
      <c r="B14" s="189"/>
      <c r="C14" s="51" t="s">
        <v>34</v>
      </c>
      <c r="D14" s="64">
        <v>976</v>
      </c>
      <c r="E14" s="64">
        <v>693</v>
      </c>
      <c r="F14" s="64">
        <v>689</v>
      </c>
      <c r="G14" s="64">
        <v>689</v>
      </c>
      <c r="H14" s="64">
        <v>814</v>
      </c>
      <c r="I14" s="64">
        <v>603</v>
      </c>
      <c r="J14" s="64">
        <v>271</v>
      </c>
      <c r="K14" s="64">
        <v>547</v>
      </c>
      <c r="L14" s="64">
        <v>543</v>
      </c>
      <c r="M14" s="64">
        <v>532</v>
      </c>
      <c r="N14" s="64">
        <v>521</v>
      </c>
      <c r="O14" s="64">
        <v>507</v>
      </c>
      <c r="P14" s="64">
        <f>SUM(D14:O14)</f>
        <v>7385</v>
      </c>
    </row>
    <row r="15" spans="1:16" s="50" customFormat="1" ht="59.25" customHeight="1">
      <c r="A15" s="179"/>
      <c r="B15" s="189"/>
      <c r="C15" s="51" t="s">
        <v>20</v>
      </c>
      <c r="D15" s="58">
        <f aca="true" t="shared" si="2" ref="D15:K15">D13/D14</f>
        <v>3.331967213114754</v>
      </c>
      <c r="E15" s="58">
        <f t="shared" si="2"/>
        <v>4.064935064935065</v>
      </c>
      <c r="F15" s="58">
        <f t="shared" si="2"/>
        <v>4.661828737300436</v>
      </c>
      <c r="G15" s="58">
        <f t="shared" si="2"/>
        <v>4.822931785195936</v>
      </c>
      <c r="H15" s="58">
        <f t="shared" si="2"/>
        <v>4.560196560196561</v>
      </c>
      <c r="I15" s="58">
        <f t="shared" si="2"/>
        <v>5.490878938640133</v>
      </c>
      <c r="J15" s="58">
        <f t="shared" si="2"/>
        <v>11.07011070110701</v>
      </c>
      <c r="K15" s="58">
        <f t="shared" si="2"/>
        <v>5.709323583180987</v>
      </c>
      <c r="L15" s="58">
        <f>L13/L14</f>
        <v>6.068139963167588</v>
      </c>
      <c r="M15" s="58">
        <f>M13/M14</f>
        <v>5.7556390977443606</v>
      </c>
      <c r="N15" s="58">
        <f>N13/N14</f>
        <v>6.205374280230326</v>
      </c>
      <c r="O15" s="58">
        <f>O13/O14</f>
        <v>6.088757396449704</v>
      </c>
      <c r="P15" s="58">
        <f>P13/P14</f>
        <v>5.203385240352065</v>
      </c>
    </row>
    <row r="16" spans="1:16" s="24" customFormat="1" ht="59.25" customHeight="1" thickBot="1">
      <c r="A16" s="36" t="s">
        <v>47</v>
      </c>
      <c r="B16" s="62"/>
      <c r="C16" s="37"/>
      <c r="D16" s="38"/>
      <c r="E16" s="38"/>
      <c r="F16" s="38"/>
      <c r="G16" s="38"/>
      <c r="H16" s="38"/>
      <c r="I16" s="38"/>
      <c r="J16" s="38"/>
      <c r="K16" s="38"/>
      <c r="L16" s="38"/>
      <c r="M16" s="38"/>
      <c r="N16" s="38"/>
      <c r="O16" s="38"/>
      <c r="P16" s="38"/>
    </row>
    <row r="17" spans="1:16" s="18" customFormat="1" ht="78.75" customHeight="1">
      <c r="A17" s="180">
        <v>4</v>
      </c>
      <c r="B17" s="191" t="s">
        <v>83</v>
      </c>
      <c r="C17" s="23" t="s">
        <v>31</v>
      </c>
      <c r="D17" s="32">
        <v>348</v>
      </c>
      <c r="E17" s="32">
        <v>212</v>
      </c>
      <c r="F17" s="32">
        <v>602</v>
      </c>
      <c r="G17" s="32">
        <v>387</v>
      </c>
      <c r="H17" s="32">
        <v>557</v>
      </c>
      <c r="I17" s="32">
        <v>512</v>
      </c>
      <c r="J17" s="32">
        <v>114</v>
      </c>
      <c r="K17" s="32">
        <v>152</v>
      </c>
      <c r="L17" s="32">
        <v>143</v>
      </c>
      <c r="M17" s="32">
        <v>349</v>
      </c>
      <c r="N17" s="73">
        <v>279</v>
      </c>
      <c r="O17" s="32">
        <v>535</v>
      </c>
      <c r="P17" s="39">
        <f>SUM(D17:O17)</f>
        <v>4190</v>
      </c>
    </row>
    <row r="18" spans="1:16" s="18" customFormat="1" ht="79.5" customHeight="1">
      <c r="A18" s="181"/>
      <c r="B18" s="192"/>
      <c r="C18" s="25" t="s">
        <v>33</v>
      </c>
      <c r="D18" s="33">
        <f>D9</f>
        <v>3252</v>
      </c>
      <c r="E18" s="33">
        <f aca="true" t="shared" si="3" ref="E18:L18">E9</f>
        <v>2817</v>
      </c>
      <c r="F18" s="33">
        <f t="shared" si="3"/>
        <v>3212</v>
      </c>
      <c r="G18" s="33">
        <f t="shared" si="3"/>
        <v>3323</v>
      </c>
      <c r="H18" s="33">
        <f t="shared" si="3"/>
        <v>3712</v>
      </c>
      <c r="I18" s="33">
        <f t="shared" si="3"/>
        <v>3311</v>
      </c>
      <c r="J18" s="33">
        <f t="shared" si="3"/>
        <v>3000</v>
      </c>
      <c r="K18" s="33">
        <f t="shared" si="3"/>
        <v>3123</v>
      </c>
      <c r="L18" s="33">
        <f t="shared" si="3"/>
        <v>3295</v>
      </c>
      <c r="M18" s="33">
        <f>M9</f>
        <v>3062</v>
      </c>
      <c r="N18" s="33">
        <f>N9</f>
        <v>3233</v>
      </c>
      <c r="O18" s="33">
        <f>O9</f>
        <v>3087</v>
      </c>
      <c r="P18" s="34">
        <f>SUM(D18:O18)</f>
        <v>38427</v>
      </c>
    </row>
    <row r="19" spans="1:16" s="18" customFormat="1" ht="76.5" customHeight="1" thickBot="1">
      <c r="A19" s="182"/>
      <c r="B19" s="193"/>
      <c r="C19" s="35" t="s">
        <v>20</v>
      </c>
      <c r="D19" s="65">
        <f>D17/D18</f>
        <v>0.1070110701107011</v>
      </c>
      <c r="E19" s="65">
        <f aca="true" t="shared" si="4" ref="E19:P19">E17/E18</f>
        <v>0.07525736599219027</v>
      </c>
      <c r="F19" s="65">
        <f t="shared" si="4"/>
        <v>0.18742216687422167</v>
      </c>
      <c r="G19" s="65">
        <f t="shared" si="4"/>
        <v>0.11646102919049052</v>
      </c>
      <c r="H19" s="65">
        <f t="shared" si="4"/>
        <v>0.15005387931034483</v>
      </c>
      <c r="I19" s="65">
        <f t="shared" si="4"/>
        <v>0.1546360616128058</v>
      </c>
      <c r="J19" s="65">
        <f t="shared" si="4"/>
        <v>0.038</v>
      </c>
      <c r="K19" s="65">
        <f t="shared" si="4"/>
        <v>0.04867114953570285</v>
      </c>
      <c r="L19" s="65">
        <f t="shared" si="4"/>
        <v>0.04339908952959029</v>
      </c>
      <c r="M19" s="65">
        <f t="shared" si="4"/>
        <v>0.1139777922926192</v>
      </c>
      <c r="N19" s="65">
        <f t="shared" si="4"/>
        <v>0.08629755644911846</v>
      </c>
      <c r="O19" s="65">
        <f t="shared" si="4"/>
        <v>0.1733074182053774</v>
      </c>
      <c r="P19" s="65">
        <f t="shared" si="4"/>
        <v>0.10903791604861165</v>
      </c>
    </row>
    <row r="20" spans="1:18" s="50" customFormat="1" ht="75" customHeight="1" thickBot="1">
      <c r="A20" s="174">
        <v>5</v>
      </c>
      <c r="B20" s="194" t="s">
        <v>84</v>
      </c>
      <c r="C20" s="47" t="s">
        <v>72</v>
      </c>
      <c r="D20" s="66">
        <v>6016</v>
      </c>
      <c r="E20" s="66">
        <v>5341</v>
      </c>
      <c r="F20" s="66">
        <v>5787</v>
      </c>
      <c r="G20" s="66">
        <v>5347</v>
      </c>
      <c r="H20" s="66">
        <v>5970</v>
      </c>
      <c r="I20" s="66">
        <v>5690</v>
      </c>
      <c r="J20" s="66">
        <v>6649</v>
      </c>
      <c r="K20" s="66">
        <v>5506</v>
      </c>
      <c r="L20" s="66">
        <v>5790</v>
      </c>
      <c r="M20" s="66">
        <v>5928</v>
      </c>
      <c r="N20" s="66">
        <v>5962</v>
      </c>
      <c r="O20" s="66">
        <v>5820</v>
      </c>
      <c r="P20" s="67">
        <f>SUM(D20:O20)</f>
        <v>69806</v>
      </c>
      <c r="Q20" s="59"/>
      <c r="R20" s="59"/>
    </row>
    <row r="21" spans="1:16" s="50" customFormat="1" ht="81" customHeight="1">
      <c r="A21" s="175"/>
      <c r="B21" s="178"/>
      <c r="C21" s="51" t="s">
        <v>73</v>
      </c>
      <c r="D21" s="57">
        <f>D9</f>
        <v>3252</v>
      </c>
      <c r="E21" s="57">
        <f aca="true" t="shared" si="5" ref="E21:O21">E9</f>
        <v>2817</v>
      </c>
      <c r="F21" s="57">
        <f t="shared" si="5"/>
        <v>3212</v>
      </c>
      <c r="G21" s="57">
        <f t="shared" si="5"/>
        <v>3323</v>
      </c>
      <c r="H21" s="57">
        <f t="shared" si="5"/>
        <v>3712</v>
      </c>
      <c r="I21" s="57">
        <f t="shared" si="5"/>
        <v>3311</v>
      </c>
      <c r="J21" s="57">
        <f t="shared" si="5"/>
        <v>3000</v>
      </c>
      <c r="K21" s="57">
        <f t="shared" si="5"/>
        <v>3123</v>
      </c>
      <c r="L21" s="57">
        <f t="shared" si="5"/>
        <v>3295</v>
      </c>
      <c r="M21" s="57">
        <f t="shared" si="5"/>
        <v>3062</v>
      </c>
      <c r="N21" s="57">
        <f t="shared" si="5"/>
        <v>3233</v>
      </c>
      <c r="O21" s="57">
        <f t="shared" si="5"/>
        <v>3087</v>
      </c>
      <c r="P21" s="67">
        <f>SUM(D21:O21)</f>
        <v>38427</v>
      </c>
    </row>
    <row r="22" spans="1:16" s="50" customFormat="1" ht="68.25" customHeight="1" thickBot="1">
      <c r="A22" s="176"/>
      <c r="B22" s="195"/>
      <c r="C22" s="53" t="s">
        <v>20</v>
      </c>
      <c r="D22" s="54">
        <f>D20/D21</f>
        <v>1.8499384993849939</v>
      </c>
      <c r="E22" s="54">
        <f aca="true" t="shared" si="6" ref="E22:O22">E20/E21</f>
        <v>1.895988640397586</v>
      </c>
      <c r="F22" s="54">
        <f t="shared" si="6"/>
        <v>1.801681195516812</v>
      </c>
      <c r="G22" s="54">
        <f t="shared" si="6"/>
        <v>1.6090881733373457</v>
      </c>
      <c r="H22" s="54">
        <f t="shared" si="6"/>
        <v>1.6082974137931034</v>
      </c>
      <c r="I22" s="54">
        <f t="shared" si="6"/>
        <v>1.7185140440954394</v>
      </c>
      <c r="J22" s="54">
        <f t="shared" si="6"/>
        <v>2.2163333333333335</v>
      </c>
      <c r="K22" s="54">
        <f t="shared" si="6"/>
        <v>1.7630483509446044</v>
      </c>
      <c r="L22" s="54">
        <f t="shared" si="6"/>
        <v>1.7572078907435509</v>
      </c>
      <c r="M22" s="54">
        <f t="shared" si="6"/>
        <v>1.9359895493141737</v>
      </c>
      <c r="N22" s="54">
        <f t="shared" si="6"/>
        <v>1.8441076399628828</v>
      </c>
      <c r="O22" s="54">
        <f t="shared" si="6"/>
        <v>1.8853255587949465</v>
      </c>
      <c r="P22" s="55">
        <f>P20/P21</f>
        <v>1.8165872953912614</v>
      </c>
    </row>
    <row r="23" spans="1:16" s="18" customFormat="1" ht="74.25" customHeight="1">
      <c r="A23" s="180">
        <v>6</v>
      </c>
      <c r="B23" s="191" t="s">
        <v>82</v>
      </c>
      <c r="C23" s="23" t="s">
        <v>35</v>
      </c>
      <c r="D23" s="32">
        <v>4059</v>
      </c>
      <c r="E23" s="32">
        <v>2718</v>
      </c>
      <c r="F23" s="73">
        <v>5313</v>
      </c>
      <c r="G23" s="32">
        <v>3047</v>
      </c>
      <c r="H23" s="32">
        <v>8481</v>
      </c>
      <c r="I23" s="32">
        <v>4794</v>
      </c>
      <c r="J23" s="32">
        <v>24342</v>
      </c>
      <c r="K23" s="32">
        <v>33457</v>
      </c>
      <c r="L23" s="32">
        <v>22100</v>
      </c>
      <c r="M23" s="32">
        <v>4249</v>
      </c>
      <c r="N23" s="32">
        <v>24161</v>
      </c>
      <c r="O23" s="32">
        <v>29588</v>
      </c>
      <c r="P23" s="39">
        <f>SUM(D23:O23)</f>
        <v>166309</v>
      </c>
    </row>
    <row r="24" spans="1:16" s="18" customFormat="1" ht="57.75" customHeight="1">
      <c r="A24" s="181"/>
      <c r="B24" s="192"/>
      <c r="C24" s="25" t="s">
        <v>36</v>
      </c>
      <c r="D24" s="33">
        <v>60</v>
      </c>
      <c r="E24" s="33">
        <v>56</v>
      </c>
      <c r="F24" s="33">
        <v>58</v>
      </c>
      <c r="G24" s="33">
        <v>51</v>
      </c>
      <c r="H24" s="33">
        <v>59</v>
      </c>
      <c r="I24" s="33">
        <v>68</v>
      </c>
      <c r="J24" s="33">
        <v>49</v>
      </c>
      <c r="K24" s="33">
        <v>51</v>
      </c>
      <c r="L24" s="33">
        <v>55</v>
      </c>
      <c r="M24" s="33">
        <v>54</v>
      </c>
      <c r="N24" s="33">
        <v>49</v>
      </c>
      <c r="O24" s="33">
        <v>71</v>
      </c>
      <c r="P24" s="34">
        <f>SUM(D24:O24)</f>
        <v>681</v>
      </c>
    </row>
    <row r="25" spans="1:16" s="18" customFormat="1" ht="49.5" customHeight="1" thickBot="1">
      <c r="A25" s="182"/>
      <c r="B25" s="193"/>
      <c r="C25" s="35" t="s">
        <v>20</v>
      </c>
      <c r="D25" s="68">
        <f>D23/D24</f>
        <v>67.65</v>
      </c>
      <c r="E25" s="68">
        <f aca="true" t="shared" si="7" ref="E25:P25">E23/E24</f>
        <v>48.535714285714285</v>
      </c>
      <c r="F25" s="68">
        <f t="shared" si="7"/>
        <v>91.60344827586206</v>
      </c>
      <c r="G25" s="68">
        <f t="shared" si="7"/>
        <v>59.745098039215684</v>
      </c>
      <c r="H25" s="68">
        <f t="shared" si="7"/>
        <v>143.74576271186442</v>
      </c>
      <c r="I25" s="68">
        <f t="shared" si="7"/>
        <v>70.5</v>
      </c>
      <c r="J25" s="68">
        <f t="shared" si="7"/>
        <v>496.7755102040816</v>
      </c>
      <c r="K25" s="68">
        <f t="shared" si="7"/>
        <v>656.0196078431372</v>
      </c>
      <c r="L25" s="68">
        <f t="shared" si="7"/>
        <v>401.8181818181818</v>
      </c>
      <c r="M25" s="68">
        <f t="shared" si="7"/>
        <v>78.68518518518519</v>
      </c>
      <c r="N25" s="68">
        <f t="shared" si="7"/>
        <v>493.0816326530612</v>
      </c>
      <c r="O25" s="68">
        <f t="shared" si="7"/>
        <v>416.7323943661972</v>
      </c>
      <c r="P25" s="68">
        <f t="shared" si="7"/>
        <v>244.2129221732746</v>
      </c>
    </row>
    <row r="26" spans="1:21" s="18" customFormat="1" ht="89.25" customHeight="1" thickBot="1">
      <c r="A26" s="198">
        <v>7</v>
      </c>
      <c r="B26" s="183" t="s">
        <v>81</v>
      </c>
      <c r="C26" s="17" t="s">
        <v>102</v>
      </c>
      <c r="D26" s="26">
        <v>17918</v>
      </c>
      <c r="E26" s="26">
        <v>16184</v>
      </c>
      <c r="F26" s="26">
        <v>17918</v>
      </c>
      <c r="G26" s="26">
        <v>17340</v>
      </c>
      <c r="H26" s="26">
        <v>17918</v>
      </c>
      <c r="I26" s="26">
        <v>17340</v>
      </c>
      <c r="J26" s="26">
        <v>17918</v>
      </c>
      <c r="K26" s="26">
        <v>17918</v>
      </c>
      <c r="L26" s="26">
        <v>17340</v>
      </c>
      <c r="M26" s="26">
        <v>17918</v>
      </c>
      <c r="N26" s="26">
        <v>17340</v>
      </c>
      <c r="O26" s="26">
        <v>17918</v>
      </c>
      <c r="P26" s="27">
        <f>SUM(D26:O26)</f>
        <v>210970</v>
      </c>
      <c r="Q26" s="18" t="s">
        <v>98</v>
      </c>
      <c r="U26" s="18">
        <f>1369+1621</f>
        <v>2990</v>
      </c>
    </row>
    <row r="27" spans="1:17" s="18" customFormat="1" ht="84.75" customHeight="1">
      <c r="A27" s="199"/>
      <c r="B27" s="184"/>
      <c r="C27" s="19" t="s">
        <v>101</v>
      </c>
      <c r="D27" s="22">
        <v>15212</v>
      </c>
      <c r="E27" s="22">
        <v>13593</v>
      </c>
      <c r="F27" s="22">
        <v>15284</v>
      </c>
      <c r="G27" s="22">
        <v>14831</v>
      </c>
      <c r="H27" s="22">
        <v>15343</v>
      </c>
      <c r="I27" s="22">
        <v>14442</v>
      </c>
      <c r="J27" s="22">
        <v>14592</v>
      </c>
      <c r="K27" s="22">
        <v>14700</v>
      </c>
      <c r="L27" s="22">
        <v>14360</v>
      </c>
      <c r="M27" s="22">
        <v>15038</v>
      </c>
      <c r="N27" s="22">
        <v>14489</v>
      </c>
      <c r="O27" s="22">
        <v>14527</v>
      </c>
      <c r="P27" s="27">
        <f>SUM(D27:O27)</f>
        <v>176411</v>
      </c>
      <c r="Q27" s="18" t="s">
        <v>98</v>
      </c>
    </row>
    <row r="28" spans="1:17" s="18" customFormat="1" ht="83.25" customHeight="1">
      <c r="A28" s="199"/>
      <c r="B28" s="184"/>
      <c r="C28" s="19" t="s">
        <v>37</v>
      </c>
      <c r="D28" s="22">
        <f>D26-D27</f>
        <v>2706</v>
      </c>
      <c r="E28" s="22">
        <f aca="true" t="shared" si="8" ref="E28:O28">E26-E27</f>
        <v>2591</v>
      </c>
      <c r="F28" s="22">
        <f t="shared" si="8"/>
        <v>2634</v>
      </c>
      <c r="G28" s="22">
        <f t="shared" si="8"/>
        <v>2509</v>
      </c>
      <c r="H28" s="22">
        <f t="shared" si="8"/>
        <v>2575</v>
      </c>
      <c r="I28" s="22">
        <f t="shared" si="8"/>
        <v>2898</v>
      </c>
      <c r="J28" s="22">
        <f t="shared" si="8"/>
        <v>3326</v>
      </c>
      <c r="K28" s="22">
        <f t="shared" si="8"/>
        <v>3218</v>
      </c>
      <c r="L28" s="22">
        <f t="shared" si="8"/>
        <v>2980</v>
      </c>
      <c r="M28" s="22">
        <f t="shared" si="8"/>
        <v>2880</v>
      </c>
      <c r="N28" s="22">
        <f t="shared" si="8"/>
        <v>2851</v>
      </c>
      <c r="O28" s="22">
        <f t="shared" si="8"/>
        <v>3391</v>
      </c>
      <c r="P28" s="28">
        <f>SUM(D28:O28)</f>
        <v>34559</v>
      </c>
      <c r="Q28" s="29"/>
    </row>
    <row r="29" spans="1:16" s="18" customFormat="1" ht="49.5" customHeight="1">
      <c r="A29" s="199"/>
      <c r="B29" s="184"/>
      <c r="C29" s="19" t="s">
        <v>38</v>
      </c>
      <c r="D29" s="22">
        <f aca="true" t="shared" si="9" ref="D29:O29">D24</f>
        <v>60</v>
      </c>
      <c r="E29" s="22">
        <f t="shared" si="9"/>
        <v>56</v>
      </c>
      <c r="F29" s="22">
        <f t="shared" si="9"/>
        <v>58</v>
      </c>
      <c r="G29" s="22">
        <f t="shared" si="9"/>
        <v>51</v>
      </c>
      <c r="H29" s="22">
        <f t="shared" si="9"/>
        <v>59</v>
      </c>
      <c r="I29" s="22">
        <f t="shared" si="9"/>
        <v>68</v>
      </c>
      <c r="J29" s="22">
        <f t="shared" si="9"/>
        <v>49</v>
      </c>
      <c r="K29" s="22">
        <f t="shared" si="9"/>
        <v>51</v>
      </c>
      <c r="L29" s="22">
        <f t="shared" si="9"/>
        <v>55</v>
      </c>
      <c r="M29" s="22">
        <f t="shared" si="9"/>
        <v>54</v>
      </c>
      <c r="N29" s="22">
        <f t="shared" si="9"/>
        <v>49</v>
      </c>
      <c r="O29" s="22">
        <f t="shared" si="9"/>
        <v>71</v>
      </c>
      <c r="P29" s="28">
        <f>SUM(D29:O29)</f>
        <v>681</v>
      </c>
    </row>
    <row r="30" spans="1:16" s="18" customFormat="1" ht="67.5" customHeight="1" thickBot="1">
      <c r="A30" s="200"/>
      <c r="B30" s="185"/>
      <c r="C30" s="20" t="s">
        <v>20</v>
      </c>
      <c r="D30" s="69">
        <f>D28/D29</f>
        <v>45.1</v>
      </c>
      <c r="E30" s="69">
        <f aca="true" t="shared" si="10" ref="E30:O30">E28/E29</f>
        <v>46.267857142857146</v>
      </c>
      <c r="F30" s="69">
        <f t="shared" si="10"/>
        <v>45.41379310344828</v>
      </c>
      <c r="G30" s="69">
        <f t="shared" si="10"/>
        <v>49.19607843137255</v>
      </c>
      <c r="H30" s="69">
        <f t="shared" si="10"/>
        <v>43.644067796610166</v>
      </c>
      <c r="I30" s="69">
        <f t="shared" si="10"/>
        <v>42.61764705882353</v>
      </c>
      <c r="J30" s="69">
        <f t="shared" si="10"/>
        <v>67.87755102040816</v>
      </c>
      <c r="K30" s="69">
        <f t="shared" si="10"/>
        <v>63.09803921568628</v>
      </c>
      <c r="L30" s="69">
        <f t="shared" si="10"/>
        <v>54.18181818181818</v>
      </c>
      <c r="M30" s="69">
        <f t="shared" si="10"/>
        <v>53.333333333333336</v>
      </c>
      <c r="N30" s="69">
        <f t="shared" si="10"/>
        <v>58.183673469387756</v>
      </c>
      <c r="O30" s="69">
        <f t="shared" si="10"/>
        <v>47.76056338028169</v>
      </c>
      <c r="P30" s="69">
        <f>P28/P29</f>
        <v>50.74743024963289</v>
      </c>
    </row>
    <row r="31" spans="1:16" s="18" customFormat="1" ht="84" customHeight="1" thickBot="1">
      <c r="A31" s="180">
        <v>8</v>
      </c>
      <c r="B31" s="191" t="s">
        <v>80</v>
      </c>
      <c r="C31" s="23" t="s">
        <v>39</v>
      </c>
      <c r="D31" s="32">
        <f aca="true" t="shared" si="11" ref="D31:I31">D27</f>
        <v>15212</v>
      </c>
      <c r="E31" s="32">
        <f t="shared" si="11"/>
        <v>13593</v>
      </c>
      <c r="F31" s="32">
        <f t="shared" si="11"/>
        <v>15284</v>
      </c>
      <c r="G31" s="32">
        <f t="shared" si="11"/>
        <v>14831</v>
      </c>
      <c r="H31" s="32">
        <f t="shared" si="11"/>
        <v>15343</v>
      </c>
      <c r="I31" s="32">
        <f t="shared" si="11"/>
        <v>14442</v>
      </c>
      <c r="J31" s="32">
        <f aca="true" t="shared" si="12" ref="J31:O31">J27</f>
        <v>14592</v>
      </c>
      <c r="K31" s="32">
        <f t="shared" si="12"/>
        <v>14700</v>
      </c>
      <c r="L31" s="32">
        <f t="shared" si="12"/>
        <v>14360</v>
      </c>
      <c r="M31" s="32">
        <f t="shared" si="12"/>
        <v>15038</v>
      </c>
      <c r="N31" s="32">
        <f t="shared" si="12"/>
        <v>14489</v>
      </c>
      <c r="O31" s="32">
        <f t="shared" si="12"/>
        <v>14527</v>
      </c>
      <c r="P31" s="39">
        <f>SUM(D31:O31)</f>
        <v>176411</v>
      </c>
    </row>
    <row r="32" spans="1:17" s="18" customFormat="1" ht="84" customHeight="1">
      <c r="A32" s="181"/>
      <c r="B32" s="192"/>
      <c r="C32" s="25" t="s">
        <v>100</v>
      </c>
      <c r="D32" s="33">
        <f aca="true" t="shared" si="13" ref="D32:I32">D26</f>
        <v>17918</v>
      </c>
      <c r="E32" s="33">
        <f t="shared" si="13"/>
        <v>16184</v>
      </c>
      <c r="F32" s="33">
        <f t="shared" si="13"/>
        <v>17918</v>
      </c>
      <c r="G32" s="33">
        <f t="shared" si="13"/>
        <v>17340</v>
      </c>
      <c r="H32" s="33">
        <f t="shared" si="13"/>
        <v>17918</v>
      </c>
      <c r="I32" s="33">
        <f t="shared" si="13"/>
        <v>17340</v>
      </c>
      <c r="J32" s="33">
        <f aca="true" t="shared" si="14" ref="J32:O32">J26</f>
        <v>17918</v>
      </c>
      <c r="K32" s="33">
        <f t="shared" si="14"/>
        <v>17918</v>
      </c>
      <c r="L32" s="33">
        <f t="shared" si="14"/>
        <v>17340</v>
      </c>
      <c r="M32" s="33">
        <f t="shared" si="14"/>
        <v>17918</v>
      </c>
      <c r="N32" s="33">
        <f t="shared" si="14"/>
        <v>17340</v>
      </c>
      <c r="O32" s="33">
        <f t="shared" si="14"/>
        <v>17918</v>
      </c>
      <c r="P32" s="39">
        <f>SUM(D32:O32)</f>
        <v>210970</v>
      </c>
      <c r="Q32" s="18" t="s">
        <v>98</v>
      </c>
    </row>
    <row r="33" spans="1:16" s="18" customFormat="1" ht="84" customHeight="1" thickBot="1">
      <c r="A33" s="182"/>
      <c r="B33" s="193"/>
      <c r="C33" s="35" t="s">
        <v>20</v>
      </c>
      <c r="D33" s="65">
        <f>D31/D32*100</f>
        <v>84.89786806563232</v>
      </c>
      <c r="E33" s="65">
        <f aca="true" t="shared" si="15" ref="E33:O33">E31/E32*100</f>
        <v>83.99036085022244</v>
      </c>
      <c r="F33" s="65">
        <f t="shared" si="15"/>
        <v>85.29969862707891</v>
      </c>
      <c r="G33" s="65">
        <f t="shared" si="15"/>
        <v>85.53056516724337</v>
      </c>
      <c r="H33" s="65">
        <f t="shared" si="15"/>
        <v>85.62897644826431</v>
      </c>
      <c r="I33" s="65">
        <f t="shared" si="15"/>
        <v>83.28719723183391</v>
      </c>
      <c r="J33" s="65">
        <f t="shared" si="15"/>
        <v>81.43766045317558</v>
      </c>
      <c r="K33" s="65">
        <f t="shared" si="15"/>
        <v>82.04040629534546</v>
      </c>
      <c r="L33" s="65">
        <f t="shared" si="15"/>
        <v>82.81430219146482</v>
      </c>
      <c r="M33" s="65">
        <f t="shared" si="15"/>
        <v>83.92677754213639</v>
      </c>
      <c r="N33" s="65">
        <f t="shared" si="15"/>
        <v>83.55824682814303</v>
      </c>
      <c r="O33" s="65">
        <f t="shared" si="15"/>
        <v>81.07489675186963</v>
      </c>
      <c r="P33" s="65">
        <f>P31/P32*100</f>
        <v>83.61899796179551</v>
      </c>
    </row>
    <row r="34" spans="1:16" s="18" customFormat="1" ht="49.5" customHeight="1">
      <c r="A34" s="198">
        <v>9</v>
      </c>
      <c r="B34" s="183" t="s">
        <v>79</v>
      </c>
      <c r="C34" s="17" t="s">
        <v>36</v>
      </c>
      <c r="D34" s="26">
        <f aca="true" t="shared" si="16" ref="D34:I34">D29</f>
        <v>60</v>
      </c>
      <c r="E34" s="26">
        <f t="shared" si="16"/>
        <v>56</v>
      </c>
      <c r="F34" s="26">
        <f t="shared" si="16"/>
        <v>58</v>
      </c>
      <c r="G34" s="26">
        <f t="shared" si="16"/>
        <v>51</v>
      </c>
      <c r="H34" s="26">
        <f t="shared" si="16"/>
        <v>59</v>
      </c>
      <c r="I34" s="26">
        <f t="shared" si="16"/>
        <v>68</v>
      </c>
      <c r="J34" s="26">
        <f aca="true" t="shared" si="17" ref="J34:O34">J29</f>
        <v>49</v>
      </c>
      <c r="K34" s="26">
        <f t="shared" si="17"/>
        <v>51</v>
      </c>
      <c r="L34" s="26">
        <f t="shared" si="17"/>
        <v>55</v>
      </c>
      <c r="M34" s="26">
        <f t="shared" si="17"/>
        <v>54</v>
      </c>
      <c r="N34" s="26">
        <f t="shared" si="17"/>
        <v>49</v>
      </c>
      <c r="O34" s="26">
        <f t="shared" si="17"/>
        <v>71</v>
      </c>
      <c r="P34" s="30">
        <f>SUM(D34:O34)</f>
        <v>681</v>
      </c>
    </row>
    <row r="35" spans="1:17" s="18" customFormat="1" ht="99" customHeight="1">
      <c r="A35" s="199"/>
      <c r="B35" s="184"/>
      <c r="C35" s="19" t="s">
        <v>99</v>
      </c>
      <c r="D35" s="22">
        <f aca="true" t="shared" si="18" ref="D35:O35">602-24</f>
        <v>578</v>
      </c>
      <c r="E35" s="22">
        <f t="shared" si="18"/>
        <v>578</v>
      </c>
      <c r="F35" s="22">
        <f t="shared" si="18"/>
        <v>578</v>
      </c>
      <c r="G35" s="22">
        <f t="shared" si="18"/>
        <v>578</v>
      </c>
      <c r="H35" s="22">
        <f t="shared" si="18"/>
        <v>578</v>
      </c>
      <c r="I35" s="22">
        <f t="shared" si="18"/>
        <v>578</v>
      </c>
      <c r="J35" s="22">
        <f t="shared" si="18"/>
        <v>578</v>
      </c>
      <c r="K35" s="22">
        <f t="shared" si="18"/>
        <v>578</v>
      </c>
      <c r="L35" s="22">
        <f t="shared" si="18"/>
        <v>578</v>
      </c>
      <c r="M35" s="22">
        <f t="shared" si="18"/>
        <v>578</v>
      </c>
      <c r="N35" s="22">
        <f t="shared" si="18"/>
        <v>578</v>
      </c>
      <c r="O35" s="22">
        <f t="shared" si="18"/>
        <v>578</v>
      </c>
      <c r="P35" s="31">
        <f>SUM(D35:O35)</f>
        <v>6936</v>
      </c>
      <c r="Q35" s="18" t="s">
        <v>98</v>
      </c>
    </row>
    <row r="36" spans="1:16" s="18" customFormat="1" ht="69" customHeight="1" thickBot="1">
      <c r="A36" s="200"/>
      <c r="B36" s="185"/>
      <c r="C36" s="20" t="s">
        <v>20</v>
      </c>
      <c r="D36" s="70">
        <f aca="true" t="shared" si="19" ref="D36:I36">D34/D35</f>
        <v>0.10380622837370242</v>
      </c>
      <c r="E36" s="70">
        <f t="shared" si="19"/>
        <v>0.09688581314878893</v>
      </c>
      <c r="F36" s="70">
        <f t="shared" si="19"/>
        <v>0.10034602076124567</v>
      </c>
      <c r="G36" s="70">
        <f t="shared" si="19"/>
        <v>0.08823529411764706</v>
      </c>
      <c r="H36" s="70">
        <f t="shared" si="19"/>
        <v>0.10207612456747404</v>
      </c>
      <c r="I36" s="70">
        <f t="shared" si="19"/>
        <v>0.11764705882352941</v>
      </c>
      <c r="J36" s="70">
        <f aca="true" t="shared" si="20" ref="J36:P36">J34/J35</f>
        <v>0.0847750865051903</v>
      </c>
      <c r="K36" s="70">
        <f t="shared" si="20"/>
        <v>0.08823529411764706</v>
      </c>
      <c r="L36" s="70">
        <f t="shared" si="20"/>
        <v>0.09515570934256055</v>
      </c>
      <c r="M36" s="70">
        <f t="shared" si="20"/>
        <v>0.09342560553633218</v>
      </c>
      <c r="N36" s="70">
        <f t="shared" si="20"/>
        <v>0.0847750865051903</v>
      </c>
      <c r="O36" s="70">
        <f t="shared" si="20"/>
        <v>0.12283737024221453</v>
      </c>
      <c r="P36" s="70">
        <f t="shared" si="20"/>
        <v>0.09818339100346021</v>
      </c>
    </row>
    <row r="37" spans="1:16" s="8" customFormat="1" ht="66" customHeight="1" thickBot="1">
      <c r="A37" s="14" t="s">
        <v>46</v>
      </c>
      <c r="B37" s="15"/>
      <c r="C37" s="16"/>
      <c r="D37" s="71"/>
      <c r="E37" s="71"/>
      <c r="F37" s="71"/>
      <c r="G37" s="71"/>
      <c r="H37" s="71"/>
      <c r="I37" s="71"/>
      <c r="J37" s="71"/>
      <c r="K37" s="71"/>
      <c r="L37" s="71"/>
      <c r="M37" s="71"/>
      <c r="N37" s="71"/>
      <c r="O37" s="71"/>
      <c r="P37" s="71"/>
    </row>
    <row r="38" spans="1:16" s="18" customFormat="1" ht="135.75" customHeight="1">
      <c r="A38" s="180">
        <v>10</v>
      </c>
      <c r="B38" s="203" t="s">
        <v>14</v>
      </c>
      <c r="C38" s="23" t="s">
        <v>44</v>
      </c>
      <c r="D38" s="60">
        <v>0</v>
      </c>
      <c r="E38" s="60">
        <v>0</v>
      </c>
      <c r="F38" s="60">
        <v>0</v>
      </c>
      <c r="G38" s="60">
        <v>0</v>
      </c>
      <c r="H38" s="60">
        <v>0</v>
      </c>
      <c r="I38" s="60">
        <v>0</v>
      </c>
      <c r="J38" s="60">
        <v>0</v>
      </c>
      <c r="K38" s="60">
        <v>0</v>
      </c>
      <c r="L38" s="60">
        <v>0</v>
      </c>
      <c r="M38" s="60">
        <v>0</v>
      </c>
      <c r="N38" s="60">
        <v>0</v>
      </c>
      <c r="O38" s="60">
        <v>0</v>
      </c>
      <c r="P38" s="43">
        <f>SUM(D38:O38)</f>
        <v>0</v>
      </c>
    </row>
    <row r="39" spans="1:16" s="18" customFormat="1" ht="63.75" customHeight="1">
      <c r="A39" s="181"/>
      <c r="B39" s="204"/>
      <c r="C39" s="25" t="s">
        <v>43</v>
      </c>
      <c r="D39" s="33">
        <f aca="true" t="shared" si="21" ref="D39:O39">D34</f>
        <v>60</v>
      </c>
      <c r="E39" s="33">
        <f t="shared" si="21"/>
        <v>56</v>
      </c>
      <c r="F39" s="33">
        <f t="shared" si="21"/>
        <v>58</v>
      </c>
      <c r="G39" s="33">
        <f t="shared" si="21"/>
        <v>51</v>
      </c>
      <c r="H39" s="33">
        <f t="shared" si="21"/>
        <v>59</v>
      </c>
      <c r="I39" s="33">
        <f t="shared" si="21"/>
        <v>68</v>
      </c>
      <c r="J39" s="33">
        <f t="shared" si="21"/>
        <v>49</v>
      </c>
      <c r="K39" s="33">
        <f t="shared" si="21"/>
        <v>51</v>
      </c>
      <c r="L39" s="33">
        <f t="shared" si="21"/>
        <v>55</v>
      </c>
      <c r="M39" s="33">
        <f t="shared" si="21"/>
        <v>54</v>
      </c>
      <c r="N39" s="33">
        <f t="shared" si="21"/>
        <v>49</v>
      </c>
      <c r="O39" s="33">
        <f t="shared" si="21"/>
        <v>71</v>
      </c>
      <c r="P39" s="44">
        <f>SUM(D39:O39)</f>
        <v>681</v>
      </c>
    </row>
    <row r="40" spans="1:16" s="18" customFormat="1" ht="60" customHeight="1" thickBot="1">
      <c r="A40" s="182"/>
      <c r="B40" s="205"/>
      <c r="C40" s="35" t="s">
        <v>20</v>
      </c>
      <c r="D40" s="65">
        <f>D38*100/D39</f>
        <v>0</v>
      </c>
      <c r="E40" s="65">
        <f aca="true" t="shared" si="22" ref="E40:P40">E38*100/E39</f>
        <v>0</v>
      </c>
      <c r="F40" s="65">
        <f t="shared" si="22"/>
        <v>0</v>
      </c>
      <c r="G40" s="65">
        <f t="shared" si="22"/>
        <v>0</v>
      </c>
      <c r="H40" s="65">
        <f t="shared" si="22"/>
        <v>0</v>
      </c>
      <c r="I40" s="65">
        <f t="shared" si="22"/>
        <v>0</v>
      </c>
      <c r="J40" s="65">
        <f t="shared" si="22"/>
        <v>0</v>
      </c>
      <c r="K40" s="65">
        <f t="shared" si="22"/>
        <v>0</v>
      </c>
      <c r="L40" s="65">
        <f t="shared" si="22"/>
        <v>0</v>
      </c>
      <c r="M40" s="65">
        <f t="shared" si="22"/>
        <v>0</v>
      </c>
      <c r="N40" s="65">
        <f t="shared" si="22"/>
        <v>0</v>
      </c>
      <c r="O40" s="65">
        <f t="shared" si="22"/>
        <v>0</v>
      </c>
      <c r="P40" s="65">
        <f t="shared" si="22"/>
        <v>0</v>
      </c>
    </row>
    <row r="41" spans="1:16" s="18" customFormat="1" ht="70.5" customHeight="1">
      <c r="A41" s="201">
        <v>11</v>
      </c>
      <c r="B41" s="196" t="s">
        <v>15</v>
      </c>
      <c r="C41" s="21" t="s">
        <v>45</v>
      </c>
      <c r="D41" s="61"/>
      <c r="E41" s="61"/>
      <c r="F41" s="61"/>
      <c r="G41" s="61"/>
      <c r="H41" s="61">
        <v>1</v>
      </c>
      <c r="I41" s="61"/>
      <c r="J41" s="61">
        <v>1</v>
      </c>
      <c r="K41" s="61">
        <v>2</v>
      </c>
      <c r="L41" s="61">
        <v>1</v>
      </c>
      <c r="M41" s="61"/>
      <c r="N41" s="61">
        <v>1</v>
      </c>
      <c r="O41" s="61">
        <v>1</v>
      </c>
      <c r="P41" s="45">
        <f>SUM(D41:O41)</f>
        <v>7</v>
      </c>
    </row>
    <row r="42" spans="1:16" s="18" customFormat="1" ht="70.5" customHeight="1">
      <c r="A42" s="202"/>
      <c r="B42" s="184"/>
      <c r="C42" s="19" t="s">
        <v>43</v>
      </c>
      <c r="D42" s="22">
        <f aca="true" t="shared" si="23" ref="D42:O42">D39</f>
        <v>60</v>
      </c>
      <c r="E42" s="22">
        <f t="shared" si="23"/>
        <v>56</v>
      </c>
      <c r="F42" s="22">
        <f t="shared" si="23"/>
        <v>58</v>
      </c>
      <c r="G42" s="22">
        <f t="shared" si="23"/>
        <v>51</v>
      </c>
      <c r="H42" s="22">
        <f t="shared" si="23"/>
        <v>59</v>
      </c>
      <c r="I42" s="22">
        <f t="shared" si="23"/>
        <v>68</v>
      </c>
      <c r="J42" s="22">
        <f t="shared" si="23"/>
        <v>49</v>
      </c>
      <c r="K42" s="22">
        <f t="shared" si="23"/>
        <v>51</v>
      </c>
      <c r="L42" s="22">
        <f t="shared" si="23"/>
        <v>55</v>
      </c>
      <c r="M42" s="22">
        <f t="shared" si="23"/>
        <v>54</v>
      </c>
      <c r="N42" s="22">
        <f t="shared" si="23"/>
        <v>49</v>
      </c>
      <c r="O42" s="22">
        <f t="shared" si="23"/>
        <v>71</v>
      </c>
      <c r="P42" s="45">
        <f>SUM(D42:O42)</f>
        <v>681</v>
      </c>
    </row>
    <row r="43" spans="1:16" s="18" customFormat="1" ht="42" customHeight="1">
      <c r="A43" s="196"/>
      <c r="B43" s="184"/>
      <c r="C43" s="19" t="s">
        <v>20</v>
      </c>
      <c r="D43" s="72">
        <f>D41/D42</f>
        <v>0</v>
      </c>
      <c r="E43" s="72">
        <f aca="true" t="shared" si="24" ref="E43:P43">E41/E42</f>
        <v>0</v>
      </c>
      <c r="F43" s="72">
        <f t="shared" si="24"/>
        <v>0</v>
      </c>
      <c r="G43" s="72">
        <f t="shared" si="24"/>
        <v>0</v>
      </c>
      <c r="H43" s="72">
        <f t="shared" si="24"/>
        <v>0.01694915254237288</v>
      </c>
      <c r="I43" s="72">
        <f>I41/I42</f>
        <v>0</v>
      </c>
      <c r="J43" s="72">
        <f t="shared" si="24"/>
        <v>0.02040816326530612</v>
      </c>
      <c r="K43" s="72">
        <f t="shared" si="24"/>
        <v>0.0392156862745098</v>
      </c>
      <c r="L43" s="72">
        <f t="shared" si="24"/>
        <v>0.01818181818181818</v>
      </c>
      <c r="M43" s="72">
        <f t="shared" si="24"/>
        <v>0</v>
      </c>
      <c r="N43" s="72">
        <f t="shared" si="24"/>
        <v>0.02040816326530612</v>
      </c>
      <c r="O43" s="72">
        <f t="shared" si="24"/>
        <v>0.014084507042253521</v>
      </c>
      <c r="P43" s="76">
        <f t="shared" si="24"/>
        <v>0.010279001468428781</v>
      </c>
    </row>
    <row r="44" ht="24" customHeight="1">
      <c r="A44" s="2" t="s">
        <v>78</v>
      </c>
    </row>
    <row r="45" spans="1:16" ht="409.5" customHeight="1">
      <c r="A45" s="197" t="s">
        <v>112</v>
      </c>
      <c r="B45" s="197"/>
      <c r="C45" s="197"/>
      <c r="D45" s="197"/>
      <c r="E45" s="197"/>
      <c r="F45" s="197"/>
      <c r="G45" s="197"/>
      <c r="H45" s="197"/>
      <c r="I45" s="197"/>
      <c r="J45" s="197"/>
      <c r="K45" s="197"/>
      <c r="L45" s="197"/>
      <c r="M45" s="197"/>
      <c r="N45" s="197"/>
      <c r="O45" s="197"/>
      <c r="P45" s="197"/>
    </row>
    <row r="46" ht="24" customHeight="1"/>
    <row r="47" ht="24" customHeight="1"/>
    <row r="48" ht="24" customHeight="1"/>
    <row r="49" ht="24" customHeight="1"/>
    <row r="50" ht="24" customHeight="1"/>
    <row r="51" spans="4:14" ht="24" customHeight="1">
      <c r="D51" s="78"/>
      <c r="E51" s="78"/>
      <c r="F51" s="78"/>
      <c r="G51" s="78"/>
      <c r="H51" s="78"/>
      <c r="I51" s="78"/>
      <c r="J51" s="78"/>
      <c r="K51" s="78"/>
      <c r="L51" s="78"/>
      <c r="M51" s="78"/>
      <c r="N51" s="78"/>
    </row>
    <row r="52" ht="24" customHeight="1">
      <c r="I52" s="78"/>
    </row>
    <row r="53" ht="33" customHeight="1">
      <c r="K53" s="9"/>
    </row>
    <row r="54" ht="24" customHeight="1">
      <c r="C54" s="9"/>
    </row>
    <row r="55" ht="24" customHeight="1">
      <c r="C55" s="10"/>
    </row>
  </sheetData>
  <sheetProtection/>
  <autoFilter ref="A6:S44"/>
  <mergeCells count="22">
    <mergeCell ref="A45:P45"/>
    <mergeCell ref="A31:A33"/>
    <mergeCell ref="A34:A36"/>
    <mergeCell ref="A38:A40"/>
    <mergeCell ref="A41:A43"/>
    <mergeCell ref="A26:A30"/>
    <mergeCell ref="B38:B40"/>
    <mergeCell ref="P6:P8"/>
    <mergeCell ref="B9:B11"/>
    <mergeCell ref="B13:B15"/>
    <mergeCell ref="B17:B19"/>
    <mergeCell ref="B20:B22"/>
    <mergeCell ref="B41:B43"/>
    <mergeCell ref="B23:B25"/>
    <mergeCell ref="B31:B33"/>
    <mergeCell ref="B34:B36"/>
    <mergeCell ref="A9:A11"/>
    <mergeCell ref="A13:A15"/>
    <mergeCell ref="A17:A19"/>
    <mergeCell ref="A20:A22"/>
    <mergeCell ref="A23:A25"/>
    <mergeCell ref="B26:B30"/>
  </mergeCells>
  <printOptions/>
  <pageMargins left="0.1968503937007874" right="0.15748031496062992" top="0.1968503937007874" bottom="0.35433070866141736" header="0" footer="0.15748031496062992"/>
  <pageSetup fitToHeight="2" horizontalDpi="600" verticalDpi="600" orientation="landscape" paperSize="9" scale="50" r:id="rId1"/>
  <headerFooter alignWithMargins="0">
    <oddHeader>&amp;R&amp;14Fecha: &amp;D
Página: &amp;P de &amp;N</oddHeader>
    <oddFooter>&amp;L&amp;12Archivo:&amp;F</oddFooter>
  </headerFooter>
  <rowBreaks count="4" manualBreakCount="4">
    <brk id="15" max="15" man="1"/>
    <brk id="25" max="15" man="1"/>
    <brk id="36" max="15" man="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programador</cp:lastModifiedBy>
  <cp:lastPrinted>2012-04-16T13:05:49Z</cp:lastPrinted>
  <dcterms:created xsi:type="dcterms:W3CDTF">1996-11-27T10:00:04Z</dcterms:created>
  <dcterms:modified xsi:type="dcterms:W3CDTF">2012-09-01T17:02:11Z</dcterms:modified>
  <cp:category/>
  <cp:version/>
  <cp:contentType/>
  <cp:contentStatus/>
</cp:coreProperties>
</file>